
<file path=[Content_Types].xml><?xml version="1.0" encoding="utf-8"?>
<Types xmlns="http://schemas.openxmlformats.org/package/2006/content-types"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charts/chart1.xml" ContentType="application/vnd.openxmlformats-officedocument.drawingml.chart+xml"/>
  <Override PartName="/xl/charts/chart3.xml" ContentType="application/vnd.openxmlformats-officedocument.drawingml.chart+xml"/>
  <Default Extension="xml" ContentType="application/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vml" ContentType="application/vnd.openxmlformats-officedocument.vmlDrawing"/>
  <Override PartName="/xl/worksheets/sheet3.xml" ContentType="application/vnd.openxmlformats-officedocument.spreadsheetml.worksheet+xml"/>
  <Default Extension="rels" ContentType="application/vnd.openxmlformats-package.relationships+xml"/>
  <Default Extension="jpeg" ContentType="image/jpeg"/>
  <Default Extension="bin" ContentType="application/vnd.openxmlformats-officedocument.oleObject"/>
  <Default Extension="emf" ContentType="image/x-emf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showInkAnnotation="0" autoCompressPictures="0"/>
  <bookViews>
    <workbookView xWindow="500" yWindow="3180" windowWidth="24800" windowHeight="16660" tabRatio="500" firstSheet="1" activeTab="2"/>
  </bookViews>
  <sheets>
    <sheet name="Fick's first law" sheetId="1" r:id="rId1"/>
    <sheet name="evaporation at water surface" sheetId="2" r:id="rId2"/>
    <sheet name="evaporation for bare soil" sheetId="3" r:id="rId3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E10" i="2"/>
  <c r="E19"/>
  <c r="E13"/>
  <c r="E16"/>
  <c r="E22"/>
  <c r="E23"/>
  <c r="N43" i="3"/>
  <c r="O43"/>
  <c r="P43"/>
  <c r="C43"/>
  <c r="D43"/>
  <c r="E43"/>
  <c r="F43"/>
  <c r="G43"/>
  <c r="H43"/>
  <c r="I43"/>
  <c r="J43"/>
  <c r="K43"/>
  <c r="L43"/>
  <c r="M43"/>
  <c r="B43"/>
  <c r="H31"/>
  <c r="C42"/>
  <c r="D42"/>
  <c r="E42"/>
  <c r="F42"/>
  <c r="G42"/>
  <c r="H42"/>
  <c r="I42"/>
  <c r="J42"/>
  <c r="K42"/>
  <c r="L42"/>
  <c r="M42"/>
  <c r="N42"/>
  <c r="O42"/>
  <c r="P42"/>
  <c r="B42"/>
  <c r="C32"/>
  <c r="B51" i="1"/>
  <c r="C47"/>
  <c r="G47"/>
  <c r="C49"/>
  <c r="G49"/>
  <c r="H47"/>
  <c r="C46"/>
  <c r="G46"/>
  <c r="H46"/>
  <c r="C45"/>
  <c r="G45"/>
  <c r="H45"/>
  <c r="C48"/>
  <c r="G48"/>
  <c r="H48"/>
  <c r="G72"/>
  <c r="G73"/>
  <c r="G74"/>
  <c r="G75"/>
  <c r="G71"/>
  <c r="C71"/>
  <c r="H71"/>
  <c r="C72"/>
  <c r="H72"/>
  <c r="C73"/>
  <c r="H73"/>
  <c r="C74"/>
  <c r="H74"/>
  <c r="C75"/>
  <c r="H75"/>
  <c r="C57"/>
  <c r="G57"/>
  <c r="C58"/>
  <c r="G58"/>
  <c r="C59"/>
  <c r="G59"/>
  <c r="C60"/>
  <c r="G60"/>
  <c r="C61"/>
  <c r="G61"/>
</calcChain>
</file>

<file path=xl/sharedStrings.xml><?xml version="1.0" encoding="utf-8"?>
<sst xmlns="http://schemas.openxmlformats.org/spreadsheetml/2006/main" count="141" uniqueCount="117">
  <si>
    <r>
      <t xml:space="preserve">During an </t>
    </r>
    <r>
      <rPr>
        <sz val="16"/>
        <color indexed="8"/>
        <rFont val="Calibri"/>
      </rPr>
      <t xml:space="preserve">infiltration </t>
    </r>
    <r>
      <rPr>
        <sz val="16"/>
        <color theme="1"/>
        <rFont val="Calibri"/>
        <scheme val="minor"/>
      </rPr>
      <t xml:space="preserve">event </t>
    </r>
    <r>
      <rPr>
        <sz val="16"/>
        <color indexed="8"/>
        <rFont val="Calibri"/>
      </rPr>
      <t xml:space="preserve">over a </t>
    </r>
    <r>
      <rPr>
        <sz val="16"/>
        <color theme="1"/>
        <rFont val="Calibri"/>
        <scheme val="minor"/>
      </rPr>
      <t>ba</t>
    </r>
    <r>
      <rPr>
        <sz val="16"/>
        <color indexed="8"/>
        <rFont val="Calibri"/>
      </rPr>
      <t>r</t>
    </r>
    <r>
      <rPr>
        <sz val="16"/>
        <color theme="1"/>
        <rFont val="Calibri"/>
        <scheme val="minor"/>
      </rPr>
      <t xml:space="preserve">e soil, a total of 81.4 mm infiltrated. </t>
    </r>
    <phoneticPr fontId="7" type="noConversion"/>
  </si>
  <si>
    <r>
      <t>S</t>
    </r>
    <r>
      <rPr>
        <sz val="16"/>
        <color theme="1"/>
        <rFont val="Calibri"/>
        <scheme val="minor"/>
      </rPr>
      <t>tage 1 evaporation lasted for t</t>
    </r>
    <r>
      <rPr>
        <sz val="10"/>
        <color theme="1"/>
        <rFont val="Calibri"/>
        <scheme val="minor"/>
      </rPr>
      <t>1</t>
    </r>
    <r>
      <rPr>
        <sz val="16"/>
        <color theme="1"/>
        <rFont val="Calibri"/>
        <scheme val="minor"/>
      </rPr>
      <t xml:space="preserve"> = 3 days, and o</t>
    </r>
    <r>
      <rPr>
        <sz val="16"/>
        <color indexed="8"/>
        <rFont val="Calibri"/>
      </rPr>
      <t>c</t>
    </r>
    <r>
      <rPr>
        <sz val="16"/>
        <color theme="1"/>
        <rFont val="Calibri"/>
        <scheme val="minor"/>
      </rPr>
      <t>curred at an average rage of Ē</t>
    </r>
    <r>
      <rPr>
        <sz val="10"/>
        <color theme="1"/>
        <rFont val="Calibri"/>
        <scheme val="minor"/>
      </rPr>
      <t>1</t>
    </r>
    <r>
      <rPr>
        <sz val="16"/>
        <color theme="1"/>
        <rFont val="Calibri"/>
        <scheme val="minor"/>
      </rPr>
      <t xml:space="preserve"> = 10 mm/day. </t>
    </r>
    <phoneticPr fontId="7" type="noConversion"/>
  </si>
  <si>
    <r>
      <t xml:space="preserve">Compute the stage 2 evaporation rate over the next 10 days </t>
    </r>
    <r>
      <rPr>
        <sz val="16"/>
        <color indexed="8"/>
        <rFont val="Calibri"/>
      </rPr>
      <t>during</t>
    </r>
    <r>
      <rPr>
        <sz val="16"/>
        <color theme="1"/>
        <rFont val="Calibri"/>
        <scheme val="minor"/>
      </rPr>
      <t xml:space="preserve"> which no rain f</t>
    </r>
    <r>
      <rPr>
        <sz val="16"/>
        <color indexed="8"/>
        <rFont val="Calibri"/>
      </rPr>
      <t>a</t>
    </r>
    <r>
      <rPr>
        <sz val="16"/>
        <color theme="1"/>
        <rFont val="Calibri"/>
        <scheme val="minor"/>
      </rPr>
      <t>ll</t>
    </r>
    <r>
      <rPr>
        <sz val="16"/>
        <color indexed="8"/>
        <rFont val="Calibri"/>
      </rPr>
      <t>s.</t>
    </r>
    <phoneticPr fontId="7" type="noConversion"/>
  </si>
  <si>
    <t xml:space="preserve"> The lake's area is 9.4 km^2. </t>
    <phoneticPr fontId="7" type="noConversion"/>
  </si>
  <si>
    <t xml:space="preserve"> Compute the evaporation rate of the lake using the equation in sheet'Fick's equation'</t>
    <phoneticPr fontId="7" type="noConversion"/>
  </si>
  <si>
    <t xml:space="preserve">The data shown in the following table were collected at Lake Hefner, OK, on 12 July 1951. </t>
    <phoneticPr fontId="7" type="noConversion"/>
  </si>
  <si>
    <r>
      <t>total evapor</t>
    </r>
    <r>
      <rPr>
        <sz val="16"/>
        <color indexed="8"/>
        <rFont val="Calibri"/>
      </rPr>
      <t>a</t>
    </r>
    <r>
      <rPr>
        <sz val="16"/>
        <color theme="1"/>
        <rFont val="Calibri"/>
        <scheme val="minor"/>
      </rPr>
      <t xml:space="preserve">tion </t>
    </r>
    <r>
      <rPr>
        <sz val="16"/>
        <color indexed="8"/>
        <rFont val="Calibri"/>
      </rPr>
      <t>during</t>
    </r>
    <r>
      <rPr>
        <sz val="16"/>
        <color theme="1"/>
        <rFont val="Calibri"/>
        <scheme val="minor"/>
      </rPr>
      <t xml:space="preserve"> stage 1</t>
    </r>
    <phoneticPr fontId="7" type="noConversion"/>
  </si>
  <si>
    <t>average evaporation rate for stage 1</t>
    <phoneticPr fontId="7" type="noConversion"/>
  </si>
  <si>
    <r>
      <t>cumulative e</t>
    </r>
    <r>
      <rPr>
        <sz val="16"/>
        <color indexed="8"/>
        <rFont val="Calibri"/>
      </rPr>
      <t>v</t>
    </r>
    <r>
      <rPr>
        <sz val="16"/>
        <color theme="1"/>
        <rFont val="Calibri"/>
        <scheme val="minor"/>
      </rPr>
      <t>aporati</t>
    </r>
    <r>
      <rPr>
        <sz val="16"/>
        <color indexed="8"/>
        <rFont val="Calibri"/>
      </rPr>
      <t>on</t>
    </r>
    <r>
      <rPr>
        <sz val="16"/>
        <color theme="1"/>
        <rFont val="Calibri"/>
        <scheme val="minor"/>
      </rPr>
      <t xml:space="preserve"> loss</t>
    </r>
    <phoneticPr fontId="7" type="noConversion"/>
  </si>
  <si>
    <r>
      <t>evaporat</t>
    </r>
    <r>
      <rPr>
        <sz val="16"/>
        <color indexed="8"/>
        <rFont val="Calibri"/>
      </rPr>
      <t>ion</t>
    </r>
    <r>
      <rPr>
        <sz val="16"/>
        <color theme="1"/>
        <rFont val="Calibri"/>
        <scheme val="minor"/>
      </rPr>
      <t xml:space="preserve"> rate </t>
    </r>
    <r>
      <rPr>
        <sz val="16"/>
        <color indexed="8"/>
        <rFont val="Calibri"/>
      </rPr>
      <t>for</t>
    </r>
    <r>
      <rPr>
        <sz val="16"/>
        <color theme="1"/>
        <rFont val="Calibri"/>
        <scheme val="minor"/>
      </rPr>
      <t xml:space="preserve"> stage 2</t>
    </r>
    <phoneticPr fontId="7" type="noConversion"/>
  </si>
  <si>
    <t>km/day</t>
  </si>
  <si>
    <t>Step 5: Calculate E</t>
  </si>
  <si>
    <r>
      <t>E=K</t>
    </r>
    <r>
      <rPr>
        <sz val="10"/>
        <color theme="1"/>
        <rFont val="Calibri"/>
        <scheme val="minor"/>
      </rPr>
      <t>E</t>
    </r>
    <r>
      <rPr>
        <sz val="16"/>
        <color theme="1"/>
        <rFont val="Calibri"/>
        <scheme val="minor"/>
      </rPr>
      <t>*v</t>
    </r>
    <r>
      <rPr>
        <sz val="10"/>
        <color theme="1"/>
        <rFont val="Calibri"/>
        <scheme val="minor"/>
      </rPr>
      <t>s</t>
    </r>
    <r>
      <rPr>
        <sz val="16"/>
        <color theme="1"/>
        <rFont val="Calibri"/>
        <scheme val="minor"/>
      </rPr>
      <t>*(e</t>
    </r>
    <r>
      <rPr>
        <sz val="10"/>
        <color theme="1"/>
        <rFont val="Calibri"/>
        <scheme val="minor"/>
      </rPr>
      <t>s</t>
    </r>
    <r>
      <rPr>
        <sz val="16"/>
        <color theme="1"/>
        <rFont val="Calibri"/>
        <scheme val="minor"/>
      </rPr>
      <t>-e</t>
    </r>
    <r>
      <rPr>
        <sz val="10"/>
        <color theme="1"/>
        <rFont val="Calibri"/>
        <scheme val="minor"/>
      </rPr>
      <t>a</t>
    </r>
    <r>
      <rPr>
        <sz val="16"/>
        <color theme="1"/>
        <rFont val="Calibri"/>
        <scheme val="minor"/>
      </rPr>
      <t>)</t>
    </r>
  </si>
  <si>
    <t>m/day</t>
  </si>
  <si>
    <t>mm/day</t>
  </si>
  <si>
    <t>Calculation of evaporation for bare soil</t>
  </si>
  <si>
    <r>
      <t>t&gt;=t</t>
    </r>
    <r>
      <rPr>
        <sz val="10"/>
        <color theme="1"/>
        <rFont val="Calibri"/>
        <scheme val="minor"/>
      </rPr>
      <t>1</t>
    </r>
  </si>
  <si>
    <r>
      <t>F</t>
    </r>
    <r>
      <rPr>
        <sz val="10"/>
        <color theme="1"/>
        <rFont val="Calibri"/>
        <scheme val="minor"/>
      </rPr>
      <t>soil</t>
    </r>
  </si>
  <si>
    <r>
      <t>F</t>
    </r>
    <r>
      <rPr>
        <sz val="10"/>
        <color theme="1"/>
        <rFont val="Calibri"/>
        <scheme val="minor"/>
      </rPr>
      <t>1</t>
    </r>
  </si>
  <si>
    <r>
      <t>Ē</t>
    </r>
    <r>
      <rPr>
        <sz val="10"/>
        <color theme="1"/>
        <rFont val="Calibri"/>
        <scheme val="minor"/>
      </rPr>
      <t>1</t>
    </r>
  </si>
  <si>
    <r>
      <t>t</t>
    </r>
    <r>
      <rPr>
        <sz val="10"/>
        <color theme="1"/>
        <rFont val="Calibri"/>
        <scheme val="minor"/>
      </rPr>
      <t>1</t>
    </r>
  </si>
  <si>
    <t>time duration of stage 1</t>
  </si>
  <si>
    <r>
      <t>E</t>
    </r>
    <r>
      <rPr>
        <sz val="10"/>
        <color theme="1"/>
        <rFont val="Calibri"/>
        <scheme val="minor"/>
      </rPr>
      <t>2</t>
    </r>
  </si>
  <si>
    <t>L</t>
  </si>
  <si>
    <t>T</t>
  </si>
  <si>
    <r>
      <t>t&lt;=t</t>
    </r>
    <r>
      <rPr>
        <sz val="10"/>
        <color theme="1"/>
        <rFont val="Calibri"/>
        <scheme val="minor"/>
      </rPr>
      <t>1</t>
    </r>
  </si>
  <si>
    <t>Exercise</t>
  </si>
  <si>
    <t>Answer:</t>
  </si>
  <si>
    <t>Step 1: Calculate the total evaporation for stage 1</t>
  </si>
  <si>
    <r>
      <t>F</t>
    </r>
    <r>
      <rPr>
        <sz val="10"/>
        <color theme="1"/>
        <rFont val="Calibri"/>
        <scheme val="minor"/>
      </rPr>
      <t>1</t>
    </r>
    <r>
      <rPr>
        <sz val="16"/>
        <color theme="1"/>
        <rFont val="Calibri"/>
        <scheme val="minor"/>
      </rPr>
      <t xml:space="preserve"> = Ē</t>
    </r>
    <r>
      <rPr>
        <sz val="10"/>
        <color theme="1"/>
        <rFont val="Calibri"/>
        <scheme val="minor"/>
      </rPr>
      <t>1</t>
    </r>
    <r>
      <rPr>
        <sz val="16"/>
        <color theme="1"/>
        <rFont val="Calibri"/>
        <scheme val="minor"/>
      </rPr>
      <t>*t</t>
    </r>
    <r>
      <rPr>
        <sz val="10"/>
        <color theme="1"/>
        <rFont val="Calibri"/>
        <scheme val="minor"/>
      </rPr>
      <t>1</t>
    </r>
  </si>
  <si>
    <t>mm</t>
  </si>
  <si>
    <t>Step 2: Calculate the cumulative evaporation loss at stage 2</t>
  </si>
  <si>
    <r>
      <t>F</t>
    </r>
    <r>
      <rPr>
        <sz val="10"/>
        <color theme="1"/>
        <rFont val="Calibri"/>
        <scheme val="minor"/>
      </rPr>
      <t xml:space="preserve">soil </t>
    </r>
  </si>
  <si>
    <t>Step 3: Calculate the evaporation rate for stage 2</t>
  </si>
  <si>
    <t xml:space="preserve">E2 </t>
  </si>
  <si>
    <t>30*(1+(8/SQRT(3.1415926))*LN(t/3))</t>
  </si>
  <si>
    <t>(8/sqrt(3.1415926)*30*3/t</t>
  </si>
  <si>
    <t>24.3/t</t>
  </si>
  <si>
    <t>t (day)</t>
  </si>
  <si>
    <r>
      <t>E</t>
    </r>
    <r>
      <rPr>
        <sz val="10"/>
        <color theme="1"/>
        <rFont val="Calibri"/>
        <scheme val="minor"/>
      </rPr>
      <t>2</t>
    </r>
    <r>
      <rPr>
        <sz val="16"/>
        <color theme="1"/>
        <rFont val="Calibri"/>
        <scheme val="minor"/>
      </rPr>
      <t xml:space="preserve"> (mm/day)</t>
    </r>
  </si>
  <si>
    <r>
      <t>F</t>
    </r>
    <r>
      <rPr>
        <sz val="10"/>
        <color theme="1"/>
        <rFont val="Calibri"/>
        <scheme val="minor"/>
      </rPr>
      <t>soil</t>
    </r>
    <r>
      <rPr>
        <sz val="16"/>
        <color theme="1"/>
        <rFont val="Calibri"/>
        <scheme val="minor"/>
      </rPr>
      <t xml:space="preserve"> (mm)</t>
    </r>
  </si>
  <si>
    <r>
      <t>coefficent that reflect</t>
    </r>
    <r>
      <rPr>
        <sz val="16"/>
        <color indexed="8"/>
        <rFont val="Calibri"/>
      </rPr>
      <t>s</t>
    </r>
    <r>
      <rPr>
        <sz val="16"/>
        <color theme="1"/>
        <rFont val="Calibri"/>
        <scheme val="minor"/>
      </rPr>
      <t xml:space="preserve"> the eff</t>
    </r>
    <r>
      <rPr>
        <sz val="16"/>
        <color indexed="8"/>
        <rFont val="Calibri"/>
      </rPr>
      <t>i</t>
    </r>
    <r>
      <rPr>
        <sz val="16"/>
        <color theme="1"/>
        <rFont val="Calibri"/>
        <scheme val="minor"/>
      </rPr>
      <t>ciency of vertical transport of water vapor by turbulent eddies of the wind</t>
    </r>
    <phoneticPr fontId="7" type="noConversion"/>
  </si>
  <si>
    <r>
      <t>K</t>
    </r>
    <r>
      <rPr>
        <sz val="10"/>
        <color theme="1"/>
        <rFont val="Calibri"/>
        <scheme val="minor"/>
      </rPr>
      <t>E</t>
    </r>
    <r>
      <rPr>
        <sz val="16"/>
        <color theme="1"/>
        <rFont val="Calibri"/>
        <scheme val="minor"/>
      </rPr>
      <t xml:space="preserve"> is determined by air and water density, atmospheric pressure and surface roughess, which can be calcul</t>
    </r>
    <r>
      <rPr>
        <sz val="16"/>
        <color indexed="8"/>
        <rFont val="Calibri"/>
      </rPr>
      <t>a</t>
    </r>
    <r>
      <rPr>
        <sz val="16"/>
        <color theme="1"/>
        <rFont val="Calibri"/>
        <scheme val="minor"/>
      </rPr>
      <t>ted using empirical formula</t>
    </r>
    <r>
      <rPr>
        <sz val="16"/>
        <color indexed="8"/>
        <rFont val="Calibri"/>
      </rPr>
      <t>s</t>
    </r>
    <r>
      <rPr>
        <sz val="16"/>
        <color theme="1"/>
        <rFont val="Calibri"/>
        <scheme val="minor"/>
      </rPr>
      <t xml:space="preserve"> for different </t>
    </r>
    <r>
      <rPr>
        <sz val="16"/>
        <color indexed="8"/>
        <rFont val="Calibri"/>
      </rPr>
      <t>base</t>
    </r>
    <r>
      <rPr>
        <sz val="16"/>
        <color theme="1"/>
        <rFont val="Calibri"/>
        <scheme val="minor"/>
      </rPr>
      <t xml:space="preserve"> surface</t>
    </r>
    <r>
      <rPr>
        <sz val="16"/>
        <color indexed="8"/>
        <rFont val="Calibri"/>
      </rPr>
      <t>s</t>
    </r>
    <phoneticPr fontId="7" type="noConversion"/>
  </si>
  <si>
    <r>
      <t>e</t>
    </r>
    <r>
      <rPr>
        <sz val="10"/>
        <color theme="1"/>
        <rFont val="Calibri"/>
        <scheme val="minor"/>
      </rPr>
      <t>s</t>
    </r>
    <r>
      <rPr>
        <sz val="16"/>
        <color theme="1"/>
        <rFont val="Calibri"/>
        <scheme val="minor"/>
      </rPr>
      <t xml:space="preserve"> </t>
    </r>
    <r>
      <rPr>
        <sz val="16"/>
        <color indexed="8"/>
        <rFont val="Calibri"/>
      </rPr>
      <t>is</t>
    </r>
    <r>
      <rPr>
        <sz val="16"/>
        <color theme="1"/>
        <rFont val="Calibri"/>
        <scheme val="minor"/>
      </rPr>
      <t xml:space="preserve"> calculated in the following way:</t>
    </r>
    <phoneticPr fontId="7" type="noConversion"/>
  </si>
  <si>
    <r>
      <t>Practice 1: Evaporation rate changes with K</t>
    </r>
    <r>
      <rPr>
        <b/>
        <sz val="10"/>
        <color indexed="8"/>
        <rFont val="Calibri"/>
      </rPr>
      <t xml:space="preserve">E </t>
    </r>
    <r>
      <rPr>
        <b/>
        <sz val="16"/>
        <color indexed="8"/>
        <rFont val="Calibri"/>
      </rPr>
      <t>(for different sizes of lakes)</t>
    </r>
    <phoneticPr fontId="7" type="noConversion"/>
  </si>
  <si>
    <t>%changeE</t>
    <phoneticPr fontId="7" type="noConversion"/>
  </si>
  <si>
    <t>Fick's First Law</t>
  </si>
  <si>
    <r>
      <t>E = K</t>
    </r>
    <r>
      <rPr>
        <sz val="10"/>
        <color theme="1"/>
        <rFont val="Calibri"/>
        <scheme val="minor"/>
      </rPr>
      <t>E</t>
    </r>
    <r>
      <rPr>
        <sz val="16"/>
        <color theme="1"/>
        <rFont val="Calibri"/>
        <scheme val="minor"/>
      </rPr>
      <t xml:space="preserve"> * v</t>
    </r>
    <r>
      <rPr>
        <sz val="10"/>
        <color theme="1"/>
        <rFont val="Calibri"/>
        <scheme val="minor"/>
      </rPr>
      <t>a</t>
    </r>
    <r>
      <rPr>
        <sz val="16"/>
        <color theme="1"/>
        <rFont val="Calibri"/>
        <scheme val="minor"/>
      </rPr>
      <t xml:space="preserve"> * (e</t>
    </r>
    <r>
      <rPr>
        <sz val="10"/>
        <color theme="1"/>
        <rFont val="Calibri"/>
        <scheme val="minor"/>
      </rPr>
      <t>s</t>
    </r>
    <r>
      <rPr>
        <sz val="16"/>
        <color theme="1"/>
        <rFont val="Calibri"/>
        <scheme val="minor"/>
      </rPr>
      <t xml:space="preserve"> - e</t>
    </r>
    <r>
      <rPr>
        <sz val="10"/>
        <color theme="1"/>
        <rFont val="Calibri"/>
        <scheme val="minor"/>
      </rPr>
      <t>a</t>
    </r>
    <r>
      <rPr>
        <sz val="16"/>
        <color theme="1"/>
        <rFont val="Calibri"/>
        <scheme val="minor"/>
      </rPr>
      <t>)</t>
    </r>
  </si>
  <si>
    <t>Where</t>
  </si>
  <si>
    <t>E</t>
  </si>
  <si>
    <t>evaporation rate</t>
  </si>
  <si>
    <r>
      <t>K</t>
    </r>
    <r>
      <rPr>
        <sz val="10"/>
        <color theme="1"/>
        <rFont val="Calibri"/>
        <scheme val="minor"/>
      </rPr>
      <t>E</t>
    </r>
  </si>
  <si>
    <r>
      <t>v</t>
    </r>
    <r>
      <rPr>
        <sz val="10"/>
        <color theme="1"/>
        <rFont val="Calibri"/>
        <scheme val="minor"/>
      </rPr>
      <t>a</t>
    </r>
  </si>
  <si>
    <t>wind speed</t>
  </si>
  <si>
    <r>
      <t>e</t>
    </r>
    <r>
      <rPr>
        <sz val="10"/>
        <color theme="1"/>
        <rFont val="Calibri"/>
        <scheme val="minor"/>
      </rPr>
      <t>s</t>
    </r>
  </si>
  <si>
    <t>vapor pressure of the evaporating surface</t>
  </si>
  <si>
    <r>
      <t>e</t>
    </r>
    <r>
      <rPr>
        <sz val="10"/>
        <color theme="1"/>
        <rFont val="Calibri"/>
        <scheme val="minor"/>
      </rPr>
      <t>a</t>
    </r>
  </si>
  <si>
    <t>Unit</t>
  </si>
  <si>
    <t>L / T</t>
  </si>
  <si>
    <t>L T^2 / M</t>
  </si>
  <si>
    <t>M /( L T^2)</t>
  </si>
  <si>
    <t>Ts</t>
  </si>
  <si>
    <t>air temperature</t>
  </si>
  <si>
    <t>°C</t>
  </si>
  <si>
    <t>surface temperature</t>
  </si>
  <si>
    <r>
      <t>e</t>
    </r>
    <r>
      <rPr>
        <sz val="10"/>
        <color theme="1"/>
        <rFont val="Calibri"/>
        <scheme val="minor"/>
      </rPr>
      <t>a</t>
    </r>
    <r>
      <rPr>
        <sz val="16"/>
        <color theme="1"/>
        <rFont val="Calibri"/>
        <scheme val="minor"/>
      </rPr>
      <t xml:space="preserve"> can be calculated with the following equation</t>
    </r>
  </si>
  <si>
    <r>
      <t>e</t>
    </r>
    <r>
      <rPr>
        <sz val="10"/>
        <color theme="1"/>
        <rFont val="Calibri"/>
        <scheme val="minor"/>
      </rPr>
      <t>s</t>
    </r>
    <r>
      <rPr>
        <sz val="16"/>
        <color theme="1"/>
        <rFont val="Calibri"/>
        <scheme val="minor"/>
      </rPr>
      <t>*</t>
    </r>
  </si>
  <si>
    <t>saturation vapor pressure at the surface temperature</t>
  </si>
  <si>
    <t>Wa</t>
  </si>
  <si>
    <t>relative humidity of air</t>
  </si>
  <si>
    <r>
      <t>e</t>
    </r>
    <r>
      <rPr>
        <sz val="10"/>
        <color theme="1"/>
        <rFont val="Calibri"/>
        <scheme val="minor"/>
      </rPr>
      <t>a</t>
    </r>
    <r>
      <rPr>
        <sz val="16"/>
        <color theme="1"/>
        <rFont val="Calibri"/>
        <scheme val="minor"/>
      </rPr>
      <t>*</t>
    </r>
  </si>
  <si>
    <t>saturation vapor pressure at the air temperature</t>
  </si>
  <si>
    <t>Ta</t>
  </si>
  <si>
    <t>M / (L T^2)</t>
  </si>
  <si>
    <t>NONE</t>
  </si>
  <si>
    <r>
      <t>For instance, K</t>
    </r>
    <r>
      <rPr>
        <sz val="10"/>
        <color theme="1"/>
        <rFont val="Calibri"/>
        <scheme val="minor"/>
      </rPr>
      <t>E</t>
    </r>
    <r>
      <rPr>
        <sz val="16"/>
        <color theme="1"/>
        <rFont val="Calibri"/>
        <scheme val="minor"/>
      </rPr>
      <t xml:space="preserve"> could be calculated in the following way for evaporation at a lake surface</t>
    </r>
  </si>
  <si>
    <r>
      <t>K</t>
    </r>
    <r>
      <rPr>
        <sz val="10"/>
        <color theme="1"/>
        <rFont val="Calibri"/>
        <scheme val="minor"/>
      </rPr>
      <t>E</t>
    </r>
    <r>
      <rPr>
        <sz val="16"/>
        <color theme="1"/>
        <rFont val="Calibri"/>
        <scheme val="minor"/>
      </rPr>
      <t xml:space="preserve"> = 1.69 * 10^(-5) * A</t>
    </r>
    <r>
      <rPr>
        <sz val="10"/>
        <color theme="1"/>
        <rFont val="Calibri"/>
        <scheme val="minor"/>
      </rPr>
      <t>L</t>
    </r>
    <r>
      <rPr>
        <sz val="16"/>
        <color theme="1"/>
        <rFont val="Calibri"/>
        <scheme val="minor"/>
      </rPr>
      <t>^(-0.05)</t>
    </r>
  </si>
  <si>
    <r>
      <t>A</t>
    </r>
    <r>
      <rPr>
        <sz val="10"/>
        <color theme="1"/>
        <rFont val="Calibri"/>
        <scheme val="minor"/>
      </rPr>
      <t>L</t>
    </r>
  </si>
  <si>
    <t>lake area</t>
  </si>
  <si>
    <t>km^2</t>
  </si>
  <si>
    <t>Lakes</t>
  </si>
  <si>
    <t>Superior</t>
  </si>
  <si>
    <t>Michigian</t>
  </si>
  <si>
    <t>Great Bear lake</t>
  </si>
  <si>
    <t>Erie</t>
  </si>
  <si>
    <t>Ontario</t>
  </si>
  <si>
    <r>
      <t>A</t>
    </r>
    <r>
      <rPr>
        <sz val="10"/>
        <color theme="1"/>
        <rFont val="Calibri"/>
        <scheme val="minor"/>
      </rPr>
      <t>L</t>
    </r>
    <r>
      <rPr>
        <sz val="16"/>
        <color theme="1"/>
        <rFont val="Calibri"/>
        <scheme val="minor"/>
      </rPr>
      <t>(km^2)</t>
    </r>
  </si>
  <si>
    <r>
      <t>v</t>
    </r>
    <r>
      <rPr>
        <sz val="10"/>
        <color theme="1"/>
        <rFont val="Calibri"/>
        <scheme val="minor"/>
      </rPr>
      <t>a</t>
    </r>
    <r>
      <rPr>
        <sz val="16"/>
        <color theme="1"/>
        <rFont val="Calibri"/>
        <scheme val="minor"/>
      </rPr>
      <t xml:space="preserve"> (m / s)</t>
    </r>
  </si>
  <si>
    <r>
      <t>e</t>
    </r>
    <r>
      <rPr>
        <sz val="10"/>
        <color theme="1"/>
        <rFont val="Calibri"/>
        <scheme val="minor"/>
      </rPr>
      <t>s</t>
    </r>
    <r>
      <rPr>
        <sz val="16"/>
        <color theme="1"/>
        <rFont val="Calibri"/>
        <scheme val="minor"/>
      </rPr>
      <t xml:space="preserve"> (kPa)</t>
    </r>
  </si>
  <si>
    <r>
      <t>e</t>
    </r>
    <r>
      <rPr>
        <sz val="10"/>
        <color theme="1"/>
        <rFont val="Calibri"/>
        <scheme val="minor"/>
      </rPr>
      <t xml:space="preserve">a </t>
    </r>
    <r>
      <rPr>
        <sz val="16"/>
        <color theme="1"/>
        <rFont val="Calibri"/>
        <scheme val="minor"/>
      </rPr>
      <t>(kPa)</t>
    </r>
  </si>
  <si>
    <t>E (mm/day)</t>
  </si>
  <si>
    <r>
      <t>K</t>
    </r>
    <r>
      <rPr>
        <sz val="10"/>
        <color theme="1"/>
        <rFont val="Calibri"/>
        <scheme val="minor"/>
      </rPr>
      <t>E</t>
    </r>
    <r>
      <rPr>
        <sz val="16"/>
        <color theme="1"/>
        <rFont val="Calibri"/>
        <scheme val="minor"/>
      </rPr>
      <t xml:space="preserve"> (m /( km kPa))</t>
    </r>
  </si>
  <si>
    <t>Practice 2: Evaporation rate changes with wind speed</t>
  </si>
  <si>
    <r>
      <t>A</t>
    </r>
    <r>
      <rPr>
        <sz val="10"/>
        <color rgb="FF000000"/>
        <rFont val="Calibri"/>
        <scheme val="minor"/>
      </rPr>
      <t>L</t>
    </r>
    <r>
      <rPr>
        <sz val="16"/>
        <color rgb="FF000000"/>
        <rFont val="Calibri"/>
        <scheme val="minor"/>
      </rPr>
      <t>(km^2)</t>
    </r>
  </si>
  <si>
    <r>
      <t>K</t>
    </r>
    <r>
      <rPr>
        <sz val="10"/>
        <color rgb="FF000000"/>
        <rFont val="Calibri"/>
        <scheme val="minor"/>
      </rPr>
      <t>E</t>
    </r>
    <r>
      <rPr>
        <sz val="16"/>
        <color rgb="FF000000"/>
        <rFont val="Calibri"/>
        <scheme val="minor"/>
      </rPr>
      <t xml:space="preserve"> (m /( km kPa))</t>
    </r>
  </si>
  <si>
    <r>
      <t>v</t>
    </r>
    <r>
      <rPr>
        <sz val="10"/>
        <color rgb="FF000000"/>
        <rFont val="Calibri"/>
        <scheme val="minor"/>
      </rPr>
      <t>a</t>
    </r>
    <r>
      <rPr>
        <sz val="16"/>
        <color rgb="FF000000"/>
        <rFont val="Calibri"/>
        <scheme val="minor"/>
      </rPr>
      <t xml:space="preserve"> (m / s)</t>
    </r>
  </si>
  <si>
    <r>
      <t>e</t>
    </r>
    <r>
      <rPr>
        <sz val="10"/>
        <color rgb="FF000000"/>
        <rFont val="Calibri"/>
        <scheme val="minor"/>
      </rPr>
      <t>s</t>
    </r>
    <r>
      <rPr>
        <sz val="16"/>
        <color rgb="FF000000"/>
        <rFont val="Calibri"/>
        <scheme val="minor"/>
      </rPr>
      <t xml:space="preserve"> (kPa)</t>
    </r>
  </si>
  <si>
    <r>
      <t>e</t>
    </r>
    <r>
      <rPr>
        <sz val="10"/>
        <color rgb="FF000000"/>
        <rFont val="Calibri"/>
        <scheme val="minor"/>
      </rPr>
      <t xml:space="preserve">a </t>
    </r>
    <r>
      <rPr>
        <sz val="16"/>
        <color rgb="FF000000"/>
        <rFont val="Calibri"/>
        <scheme val="minor"/>
      </rPr>
      <t>(kPa)</t>
    </r>
  </si>
  <si>
    <t>Practice 3: Evaporation rate changes with vapor pressure difference</t>
  </si>
  <si>
    <r>
      <t>e</t>
    </r>
    <r>
      <rPr>
        <sz val="10"/>
        <color theme="1"/>
        <rFont val="Calibri"/>
        <scheme val="minor"/>
      </rPr>
      <t>s</t>
    </r>
    <r>
      <rPr>
        <sz val="16"/>
        <color theme="1"/>
        <rFont val="Calibri"/>
        <scheme val="minor"/>
      </rPr>
      <t>-e</t>
    </r>
    <r>
      <rPr>
        <sz val="10"/>
        <color theme="1"/>
        <rFont val="Calibri"/>
        <scheme val="minor"/>
      </rPr>
      <t>a</t>
    </r>
  </si>
  <si>
    <t>P(kPa)</t>
  </si>
  <si>
    <r>
      <t>v</t>
    </r>
    <r>
      <rPr>
        <sz val="10"/>
        <color theme="1"/>
        <rFont val="Calibri"/>
        <scheme val="minor"/>
      </rPr>
      <t>a</t>
    </r>
    <r>
      <rPr>
        <sz val="16"/>
        <color theme="1"/>
        <rFont val="Calibri"/>
        <scheme val="minor"/>
      </rPr>
      <t>(cm/s)</t>
    </r>
  </si>
  <si>
    <r>
      <t>W</t>
    </r>
    <r>
      <rPr>
        <sz val="10"/>
        <color theme="1"/>
        <rFont val="Calibri"/>
        <scheme val="minor"/>
      </rPr>
      <t>a</t>
    </r>
  </si>
  <si>
    <r>
      <t>T</t>
    </r>
    <r>
      <rPr>
        <sz val="10"/>
        <color theme="1"/>
        <rFont val="Calibri"/>
        <scheme val="minor"/>
      </rPr>
      <t>s</t>
    </r>
    <r>
      <rPr>
        <sz val="16"/>
        <color theme="1"/>
        <rFont val="Calibri"/>
        <scheme val="minor"/>
      </rPr>
      <t xml:space="preserve"> (°C)</t>
    </r>
  </si>
  <si>
    <r>
      <t>T</t>
    </r>
    <r>
      <rPr>
        <sz val="10"/>
        <color theme="1"/>
        <rFont val="Calibri"/>
        <scheme val="minor"/>
      </rPr>
      <t>a</t>
    </r>
    <r>
      <rPr>
        <sz val="16"/>
        <color theme="1"/>
        <rFont val="Calibri"/>
        <scheme val="minor"/>
      </rPr>
      <t xml:space="preserve"> (°C)</t>
    </r>
  </si>
  <si>
    <r>
      <t>vapor pressure of the overlying</t>
    </r>
    <r>
      <rPr>
        <sz val="16"/>
        <color indexed="8"/>
        <rFont val="Calibri"/>
      </rPr>
      <t xml:space="preserve"> layer of</t>
    </r>
    <r>
      <rPr>
        <sz val="16"/>
        <color theme="1"/>
        <rFont val="Calibri"/>
        <scheme val="minor"/>
      </rPr>
      <t xml:space="preserve"> air</t>
    </r>
    <phoneticPr fontId="7" type="noConversion"/>
  </si>
  <si>
    <t>Calculation:</t>
  </si>
  <si>
    <r>
      <t>Step 1: Calculate K</t>
    </r>
    <r>
      <rPr>
        <sz val="10"/>
        <color theme="1"/>
        <rFont val="Calibri"/>
        <scheme val="minor"/>
      </rPr>
      <t>E</t>
    </r>
  </si>
  <si>
    <r>
      <t>K</t>
    </r>
    <r>
      <rPr>
        <sz val="10"/>
        <color theme="1"/>
        <rFont val="Calibri"/>
        <scheme val="minor"/>
      </rPr>
      <t>E</t>
    </r>
    <r>
      <rPr>
        <sz val="16"/>
        <color theme="1"/>
        <rFont val="Calibri"/>
        <scheme val="minor"/>
      </rPr>
      <t>=1.69 * 10^(-5) * A</t>
    </r>
    <r>
      <rPr>
        <sz val="10"/>
        <color theme="1"/>
        <rFont val="Calibri"/>
        <scheme val="minor"/>
      </rPr>
      <t>L</t>
    </r>
    <r>
      <rPr>
        <sz val="16"/>
        <color theme="1"/>
        <rFont val="Calibri"/>
        <scheme val="minor"/>
      </rPr>
      <t>^(-0.05)</t>
    </r>
  </si>
  <si>
    <t>m / (km kPa)</t>
  </si>
  <si>
    <r>
      <t>Step 2: Calculate e</t>
    </r>
    <r>
      <rPr>
        <sz val="10"/>
        <color theme="1"/>
        <rFont val="Calibri"/>
        <scheme val="minor"/>
      </rPr>
      <t>s</t>
    </r>
  </si>
  <si>
    <r>
      <t>e</t>
    </r>
    <r>
      <rPr>
        <sz val="10"/>
        <color theme="1"/>
        <rFont val="Calibri"/>
        <scheme val="minor"/>
      </rPr>
      <t>s</t>
    </r>
    <r>
      <rPr>
        <sz val="16"/>
        <color theme="1"/>
        <rFont val="Calibri"/>
        <scheme val="minor"/>
      </rPr>
      <t>=e</t>
    </r>
    <r>
      <rPr>
        <sz val="10"/>
        <color theme="1"/>
        <rFont val="Calibri"/>
        <scheme val="minor"/>
      </rPr>
      <t>s</t>
    </r>
    <r>
      <rPr>
        <sz val="16"/>
        <color theme="1"/>
        <rFont val="Calibri"/>
        <scheme val="minor"/>
      </rPr>
      <t>*=0.611*exp(17.3*Ts/(Ts+237.3))</t>
    </r>
  </si>
  <si>
    <t>kPa</t>
  </si>
  <si>
    <r>
      <t>Step 3: Calculate e</t>
    </r>
    <r>
      <rPr>
        <sz val="10"/>
        <color theme="1"/>
        <rFont val="Calibri"/>
        <scheme val="minor"/>
      </rPr>
      <t>a</t>
    </r>
  </si>
  <si>
    <r>
      <t>e</t>
    </r>
    <r>
      <rPr>
        <sz val="10"/>
        <color theme="1"/>
        <rFont val="Calibri"/>
        <scheme val="minor"/>
      </rPr>
      <t>a</t>
    </r>
    <r>
      <rPr>
        <sz val="16"/>
        <color theme="1"/>
        <rFont val="Calibri"/>
        <scheme val="minor"/>
      </rPr>
      <t xml:space="preserve"> = W</t>
    </r>
    <r>
      <rPr>
        <sz val="10"/>
        <color theme="1"/>
        <rFont val="Calibri"/>
        <scheme val="minor"/>
      </rPr>
      <t>a</t>
    </r>
    <r>
      <rPr>
        <sz val="16"/>
        <color theme="1"/>
        <rFont val="Calibri"/>
        <scheme val="minor"/>
      </rPr>
      <t>*e</t>
    </r>
    <r>
      <rPr>
        <sz val="10"/>
        <color theme="1"/>
        <rFont val="Calibri"/>
        <scheme val="minor"/>
      </rPr>
      <t>a</t>
    </r>
    <r>
      <rPr>
        <sz val="16"/>
        <color theme="1"/>
        <rFont val="Calibri"/>
        <scheme val="minor"/>
      </rPr>
      <t>* =Wa *0.611* exp (17.3*Ta/(Ta+273.3))</t>
    </r>
  </si>
  <si>
    <t>Step 4: Convert the wind speed to km/day</t>
  </si>
  <si>
    <t>vs = 581*86400/100/1000</t>
  </si>
</sst>
</file>

<file path=xl/styles.xml><?xml version="1.0" encoding="utf-8"?>
<styleSheet xmlns="http://schemas.openxmlformats.org/spreadsheetml/2006/main">
  <numFmts count="6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"/>
    <numFmt numFmtId="165" formatCode="0.00000"/>
  </numFmts>
  <fonts count="11">
    <font>
      <sz val="12"/>
      <color theme="1"/>
      <name val="Calibri"/>
      <family val="2"/>
      <scheme val="minor"/>
    </font>
    <font>
      <sz val="16"/>
      <color theme="1"/>
      <name val="Calibri"/>
      <scheme val="minor"/>
    </font>
    <font>
      <sz val="10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6"/>
      <color rgb="FF000000"/>
      <name val="Calibri"/>
      <scheme val="minor"/>
    </font>
    <font>
      <sz val="10"/>
      <color rgb="FF000000"/>
      <name val="Calibri"/>
      <scheme val="minor"/>
    </font>
    <font>
      <sz val="8"/>
      <name val="Verdana"/>
    </font>
    <font>
      <sz val="16"/>
      <color indexed="8"/>
      <name val="Calibri"/>
    </font>
    <font>
      <b/>
      <sz val="16"/>
      <color indexed="8"/>
      <name val="Calibri"/>
    </font>
    <font>
      <b/>
      <sz val="10"/>
      <color indexed="8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1">
    <xf numFmtId="0" fontId="0" fillId="0" borderId="0" xfId="0"/>
    <xf numFmtId="165" fontId="1" fillId="0" borderId="0" xfId="0" applyNumberFormat="1" applyFont="1"/>
    <xf numFmtId="164" fontId="1" fillId="0" borderId="0" xfId="0" applyNumberFormat="1" applyFont="1"/>
    <xf numFmtId="0" fontId="8" fillId="0" borderId="0" xfId="0" applyFont="1"/>
    <xf numFmtId="0" fontId="9" fillId="0" borderId="0" xfId="0" applyFont="1"/>
    <xf numFmtId="49" fontId="9" fillId="0" borderId="0" xfId="0" applyNumberFormat="1" applyFont="1"/>
    <xf numFmtId="49" fontId="9" fillId="0" borderId="0" xfId="0" applyNumberFormat="1" applyFont="1"/>
    <xf numFmtId="0" fontId="1" fillId="0" borderId="0" xfId="0" applyFont="1"/>
    <xf numFmtId="0" fontId="5" fillId="0" borderId="0" xfId="0" applyFont="1"/>
    <xf numFmtId="49" fontId="1" fillId="0" borderId="0" xfId="0" applyNumberFormat="1" applyFont="1"/>
    <xf numFmtId="2" fontId="1" fillId="0" borderId="0" xfId="0" applyNumberFormat="1" applyFon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title/>
    <c:plotArea>
      <c:layout>
        <c:manualLayout>
          <c:layoutTarget val="inner"/>
          <c:xMode val="edge"/>
          <c:yMode val="edge"/>
          <c:x val="0.134152284263959"/>
          <c:y val="0.162857142857143"/>
          <c:w val="0.778091370558375"/>
          <c:h val="0.614476377952756"/>
        </c:manualLayout>
      </c:layout>
      <c:scatterChart>
        <c:scatterStyle val="lineMarker"/>
        <c:ser>
          <c:idx val="0"/>
          <c:order val="0"/>
          <c:tx>
            <c:v>E changes with KE</c:v>
          </c:tx>
          <c:trendline>
            <c:trendlineType val="linear"/>
            <c:dispEq val="1"/>
            <c:trendlineLbl>
              <c:layout>
                <c:manualLayout>
                  <c:x val="0.00102849834126064"/>
                  <c:y val="-0.141428571428571"/>
                </c:manualLayout>
              </c:layout>
              <c:numFmt formatCode="General" sourceLinked="0"/>
            </c:trendlineLbl>
          </c:trendline>
          <c:trendline>
            <c:trendlineType val="linear"/>
          </c:trendline>
          <c:xVal>
            <c:numRef>
              <c:f>'Fick''s first law'!$C$45:$C$49</c:f>
              <c:numCache>
                <c:formatCode>General</c:formatCode>
                <c:ptCount val="5"/>
                <c:pt idx="0">
                  <c:v>9.59775250648464E-6</c:v>
                </c:pt>
                <c:pt idx="1">
                  <c:v>9.76765502365399E-6</c:v>
                </c:pt>
                <c:pt idx="2">
                  <c:v>1.00767067480223E-5</c:v>
                </c:pt>
                <c:pt idx="3">
                  <c:v>1.01716181586788E-5</c:v>
                </c:pt>
                <c:pt idx="4">
                  <c:v>1.0327490115036E-5</c:v>
                </c:pt>
              </c:numCache>
            </c:numRef>
          </c:xVal>
          <c:yVal>
            <c:numRef>
              <c:f>'Fick''s first law'!$G$45:$G$49</c:f>
              <c:numCache>
                <c:formatCode>General</c:formatCode>
                <c:ptCount val="5"/>
                <c:pt idx="0">
                  <c:v>4.395002827769447</c:v>
                </c:pt>
                <c:pt idx="1">
                  <c:v>4.472804588431634</c:v>
                </c:pt>
                <c:pt idx="2">
                  <c:v>4.614325554054355</c:v>
                </c:pt>
                <c:pt idx="3">
                  <c:v>4.657787387222213</c:v>
                </c:pt>
                <c:pt idx="4">
                  <c:v>4.729164273477277</c:v>
                </c:pt>
              </c:numCache>
            </c:numRef>
          </c:yVal>
        </c:ser>
        <c:axId val="526757400"/>
        <c:axId val="526782120"/>
      </c:scatterChart>
      <c:valAx>
        <c:axId val="5267574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Efficiency of vertical transport (m/ (km kPa))</a:t>
                </a:r>
              </a:p>
            </c:rich>
          </c:tx>
          <c:layout>
            <c:manualLayout>
              <c:xMode val="edge"/>
              <c:yMode val="edge"/>
              <c:x val="0.3282255885527"/>
              <c:y val="0.892857142857143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526782120"/>
        <c:crosses val="autoZero"/>
        <c:crossBetween val="midCat"/>
        <c:majorUnit val="2.0E-7"/>
      </c:valAx>
      <c:valAx>
        <c:axId val="52678212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400"/>
                  <a:t>Evaporation</a:t>
                </a:r>
                <a:r>
                  <a:rPr lang="en-US" sz="1400" baseline="0"/>
                  <a:t> rate (mm/day)</a:t>
                </a:r>
                <a:endParaRPr lang="en-US" sz="1400"/>
              </a:p>
            </c:rich>
          </c:tx>
          <c:layout>
            <c:manualLayout>
              <c:xMode val="edge"/>
              <c:yMode val="edge"/>
              <c:x val="0.0228726967504696"/>
              <c:y val="0.192924353205849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526757400"/>
        <c:crosses val="autoZero"/>
        <c:crossBetween val="midCat"/>
      </c:valAx>
    </c:plotArea>
    <c:plotVisOnly val="1"/>
    <c:dispBlanksAs val="gap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title/>
    <c:plotArea>
      <c:layout>
        <c:manualLayout>
          <c:layoutTarget val="inner"/>
          <c:xMode val="edge"/>
          <c:yMode val="edge"/>
          <c:x val="0.146009943621096"/>
          <c:y val="0.211111111111111"/>
          <c:w val="0.805378912228116"/>
          <c:h val="0.629876794812413"/>
        </c:manualLayout>
      </c:layout>
      <c:scatterChart>
        <c:scatterStyle val="lineMarker"/>
        <c:ser>
          <c:idx val="0"/>
          <c:order val="0"/>
          <c:tx>
            <c:v>E changes with wind speed</c:v>
          </c:tx>
          <c:trendline>
            <c:trendlineType val="linear"/>
            <c:dispEq val="1"/>
            <c:trendlineLbl>
              <c:layout>
                <c:manualLayout>
                  <c:x val="0.0400959472210989"/>
                  <c:y val="-0.124836498378879"/>
                </c:manualLayout>
              </c:layout>
              <c:numFmt formatCode="General" sourceLinked="0"/>
            </c:trendlineLbl>
          </c:trendline>
          <c:xVal>
            <c:numRef>
              <c:f>'Fick''s first law'!$D$57:$D$61</c:f>
              <c:numCache>
                <c:formatCode>General</c:formatCode>
                <c:ptCount val="5"/>
                <c:pt idx="0">
                  <c:v>2.0</c:v>
                </c:pt>
                <c:pt idx="1">
                  <c:v>5.0</c:v>
                </c:pt>
                <c:pt idx="2">
                  <c:v>10.0</c:v>
                </c:pt>
                <c:pt idx="3">
                  <c:v>15.0</c:v>
                </c:pt>
                <c:pt idx="4">
                  <c:v>20.0</c:v>
                </c:pt>
              </c:numCache>
            </c:numRef>
          </c:xVal>
          <c:yVal>
            <c:numRef>
              <c:f>'Fick''s first law'!$G$57:$G$61</c:f>
              <c:numCache>
                <c:formatCode>General</c:formatCode>
                <c:ptCount val="5"/>
                <c:pt idx="0">
                  <c:v>1.886621625428123</c:v>
                </c:pt>
                <c:pt idx="1">
                  <c:v>4.716554063570309</c:v>
                </c:pt>
                <c:pt idx="2">
                  <c:v>9.433108127140618</c:v>
                </c:pt>
                <c:pt idx="3">
                  <c:v>14.14966219071093</c:v>
                </c:pt>
                <c:pt idx="4">
                  <c:v>18.86621625428124</c:v>
                </c:pt>
              </c:numCache>
            </c:numRef>
          </c:yVal>
        </c:ser>
        <c:axId val="526845112"/>
        <c:axId val="526743576"/>
      </c:scatterChart>
      <c:valAx>
        <c:axId val="5268451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Wind</a:t>
                </a:r>
                <a:r>
                  <a:rPr lang="en-US" sz="1400" baseline="0"/>
                  <a:t> speed (m/s)</a:t>
                </a:r>
                <a:endParaRPr lang="en-US" sz="1400"/>
              </a:p>
            </c:rich>
          </c:tx>
          <c:layout>
            <c:manualLayout>
              <c:xMode val="edge"/>
              <c:yMode val="edge"/>
              <c:x val="0.435004083704038"/>
              <c:y val="0.920818155306344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526743576"/>
        <c:crosses val="autoZero"/>
        <c:crossBetween val="midCat"/>
      </c:valAx>
      <c:valAx>
        <c:axId val="52674357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400"/>
                  <a:t>Evaporation</a:t>
                </a:r>
                <a:r>
                  <a:rPr lang="en-US" sz="1400" baseline="0"/>
                  <a:t> rate (mm/day)</a:t>
                </a:r>
                <a:endParaRPr lang="en-US" sz="1400"/>
              </a:p>
            </c:rich>
          </c:tx>
          <c:layout>
            <c:manualLayout>
              <c:xMode val="edge"/>
              <c:yMode val="edge"/>
              <c:x val="0.0267502438328139"/>
              <c:y val="0.203267870927899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526845112"/>
        <c:crosses val="autoZero"/>
        <c:crossBetween val="midCat"/>
        <c:majorUnit val="5.0"/>
      </c:valAx>
    </c:plotArea>
    <c:plotVisOnly val="1"/>
    <c:dispBlanksAs val="gap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title/>
    <c:plotArea>
      <c:layout>
        <c:manualLayout>
          <c:layoutTarget val="inner"/>
          <c:xMode val="edge"/>
          <c:yMode val="edge"/>
          <c:x val="0.1181244078565"/>
          <c:y val="0.165758754863813"/>
          <c:w val="0.77108190091001"/>
          <c:h val="0.657795275590551"/>
        </c:manualLayout>
      </c:layout>
      <c:scatterChart>
        <c:scatterStyle val="lineMarker"/>
        <c:ser>
          <c:idx val="0"/>
          <c:order val="0"/>
          <c:tx>
            <c:v>E changes with vapor pressure difference</c:v>
          </c:tx>
          <c:trendline>
            <c:trendlineType val="linear"/>
            <c:dispEq val="1"/>
            <c:trendlineLbl>
              <c:layout>
                <c:manualLayout>
                  <c:x val="0.167040118468508"/>
                  <c:y val="0.100031250957444"/>
                </c:manualLayout>
              </c:layout>
              <c:numFmt formatCode="General" sourceLinked="0"/>
            </c:trendlineLbl>
          </c:trendline>
          <c:xVal>
            <c:numRef>
              <c:f>'Fick''s first law'!$G$71:$G$75</c:f>
              <c:numCache>
                <c:formatCode>General</c:formatCode>
                <c:ptCount val="5"/>
                <c:pt idx="0">
                  <c:v>3.06</c:v>
                </c:pt>
                <c:pt idx="1">
                  <c:v>2.56</c:v>
                </c:pt>
                <c:pt idx="2">
                  <c:v>2.06</c:v>
                </c:pt>
                <c:pt idx="3">
                  <c:v>1.56</c:v>
                </c:pt>
                <c:pt idx="4">
                  <c:v>1.06</c:v>
                </c:pt>
              </c:numCache>
            </c:numRef>
          </c:xVal>
          <c:yVal>
            <c:numRef>
              <c:f>'Fick''s first law'!$H$71:$H$75</c:f>
              <c:numCache>
                <c:formatCode>General</c:formatCode>
                <c:ptCount val="5"/>
                <c:pt idx="0">
                  <c:v>13.61571267408032</c:v>
                </c:pt>
                <c:pt idx="1">
                  <c:v>11.39092302145282</c:v>
                </c:pt>
                <c:pt idx="2">
                  <c:v>9.166133368825317</c:v>
                </c:pt>
                <c:pt idx="3">
                  <c:v>6.941343716197812</c:v>
                </c:pt>
                <c:pt idx="4">
                  <c:v>4.716554063570309</c:v>
                </c:pt>
              </c:numCache>
            </c:numRef>
          </c:yVal>
        </c:ser>
        <c:axId val="526875432"/>
        <c:axId val="526828792"/>
      </c:scatterChart>
      <c:valAx>
        <c:axId val="5268754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Vapor</a:t>
                </a:r>
                <a:r>
                  <a:rPr lang="en-US" sz="1400" baseline="0"/>
                  <a:t> pressure difference (kPa)</a:t>
                </a:r>
                <a:endParaRPr lang="en-US" sz="1400"/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526828792"/>
        <c:crosses val="autoZero"/>
        <c:crossBetween val="midCat"/>
      </c:valAx>
      <c:valAx>
        <c:axId val="52682879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400"/>
                  <a:t>Evaporation</a:t>
                </a:r>
                <a:r>
                  <a:rPr lang="en-US" sz="1400" baseline="0"/>
                  <a:t> rate (mm/day)</a:t>
                </a:r>
                <a:endParaRPr lang="en-US" sz="1400"/>
              </a:p>
            </c:rich>
          </c:tx>
          <c:layout>
            <c:manualLayout>
              <c:xMode val="edge"/>
              <c:yMode val="edge"/>
              <c:x val="0.0101112234580384"/>
              <c:y val="0.201495143846319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526875432"/>
        <c:crosses val="autoZero"/>
        <c:crossBetween val="midCat"/>
      </c:valAx>
    </c:plotArea>
    <c:plotVisOnly val="1"/>
    <c:dispBlanksAs val="gap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Relationship Id="rId2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Relationship Id="rId2" Type="http://schemas.openxmlformats.org/officeDocument/2006/relationships/image" Target="../media/image4.emf"/><Relationship Id="rId3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615950</xdr:colOff>
      <xdr:row>35</xdr:row>
      <xdr:rowOff>190500</xdr:rowOff>
    </xdr:from>
    <xdr:to>
      <xdr:col>16</xdr:col>
      <xdr:colOff>266700</xdr:colOff>
      <xdr:row>50</xdr:row>
      <xdr:rowOff>190500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527050</xdr:colOff>
      <xdr:row>51</xdr:row>
      <xdr:rowOff>165100</xdr:rowOff>
    </xdr:from>
    <xdr:to>
      <xdr:col>16</xdr:col>
      <xdr:colOff>228600</xdr:colOff>
      <xdr:row>66</xdr:row>
      <xdr:rowOff>127000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577850</xdr:colOff>
      <xdr:row>66</xdr:row>
      <xdr:rowOff>139700</xdr:rowOff>
    </xdr:from>
    <xdr:to>
      <xdr:col>16</xdr:col>
      <xdr:colOff>254000</xdr:colOff>
      <xdr:row>80</xdr:row>
      <xdr:rowOff>101600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Microsoft_Equation1.bin"/><Relationship Id="rId4" Type="http://schemas.openxmlformats.org/officeDocument/2006/relationships/oleObject" Target="../embeddings/Microsoft_Equation2.bin"/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Microsoft_Equation4.bin"/><Relationship Id="rId4" Type="http://schemas.openxmlformats.org/officeDocument/2006/relationships/oleObject" Target="../embeddings/Microsoft_Equation5.bin"/><Relationship Id="rId1" Type="http://schemas.openxmlformats.org/officeDocument/2006/relationships/vmlDrawing" Target="../drawings/vmlDrawing2.vml"/><Relationship Id="rId2" Type="http://schemas.openxmlformats.org/officeDocument/2006/relationships/oleObject" Target="../embeddings/Microsoft_Equation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N75"/>
  <sheetViews>
    <sheetView topLeftCell="A37" workbookViewId="0">
      <selection activeCell="B52" sqref="B52"/>
    </sheetView>
  </sheetViews>
  <sheetFormatPr baseColWidth="10" defaultRowHeight="20"/>
  <cols>
    <col min="1" max="1" width="19.6640625" style="7" customWidth="1"/>
    <col min="2" max="2" width="10.83203125" style="7"/>
    <col min="3" max="3" width="25.5" style="7" customWidth="1"/>
    <col min="4" max="16384" width="10.83203125" style="7"/>
  </cols>
  <sheetData>
    <row r="1" spans="1:14">
      <c r="A1" s="7" t="s">
        <v>46</v>
      </c>
    </row>
    <row r="3" spans="1:14">
      <c r="A3" s="7" t="s">
        <v>47</v>
      </c>
    </row>
    <row r="5" spans="1:14">
      <c r="A5" s="7" t="s">
        <v>48</v>
      </c>
      <c r="N5" s="7" t="s">
        <v>57</v>
      </c>
    </row>
    <row r="6" spans="1:14">
      <c r="A6" s="7" t="s">
        <v>49</v>
      </c>
      <c r="B6" s="7" t="s">
        <v>50</v>
      </c>
      <c r="N6" s="7" t="s">
        <v>58</v>
      </c>
    </row>
    <row r="7" spans="1:14">
      <c r="A7" s="7" t="s">
        <v>51</v>
      </c>
      <c r="B7" s="7" t="s">
        <v>41</v>
      </c>
      <c r="N7" s="7" t="s">
        <v>59</v>
      </c>
    </row>
    <row r="8" spans="1:14">
      <c r="A8" s="7" t="s">
        <v>52</v>
      </c>
      <c r="B8" s="7" t="s">
        <v>53</v>
      </c>
      <c r="N8" s="7" t="s">
        <v>58</v>
      </c>
    </row>
    <row r="9" spans="1:14">
      <c r="A9" s="7" t="s">
        <v>54</v>
      </c>
      <c r="B9" s="7" t="s">
        <v>55</v>
      </c>
      <c r="N9" s="7" t="s">
        <v>60</v>
      </c>
    </row>
    <row r="10" spans="1:14">
      <c r="A10" s="7" t="s">
        <v>56</v>
      </c>
      <c r="B10" s="7" t="s">
        <v>105</v>
      </c>
      <c r="N10" s="7" t="s">
        <v>60</v>
      </c>
    </row>
    <row r="12" spans="1:14">
      <c r="A12" s="7" t="s">
        <v>42</v>
      </c>
    </row>
    <row r="13" spans="1:14">
      <c r="A13" s="7" t="s">
        <v>75</v>
      </c>
    </row>
    <row r="15" spans="1:14">
      <c r="A15" s="7" t="s">
        <v>76</v>
      </c>
    </row>
    <row r="17" spans="1:8">
      <c r="A17" s="7" t="s">
        <v>48</v>
      </c>
      <c r="C17" s="7" t="s">
        <v>57</v>
      </c>
    </row>
    <row r="18" spans="1:8">
      <c r="A18" s="7" t="s">
        <v>77</v>
      </c>
      <c r="B18" s="7" t="s">
        <v>78</v>
      </c>
      <c r="C18" s="7" t="s">
        <v>79</v>
      </c>
    </row>
    <row r="21" spans="1:8">
      <c r="A21" s="7" t="s">
        <v>43</v>
      </c>
    </row>
    <row r="27" spans="1:8">
      <c r="A27" s="7" t="s">
        <v>48</v>
      </c>
      <c r="H27" s="7" t="s">
        <v>57</v>
      </c>
    </row>
    <row r="28" spans="1:8">
      <c r="A28" s="7" t="s">
        <v>61</v>
      </c>
      <c r="B28" s="7" t="s">
        <v>64</v>
      </c>
      <c r="H28" s="7" t="s">
        <v>63</v>
      </c>
    </row>
    <row r="29" spans="1:8">
      <c r="A29" s="7" t="s">
        <v>66</v>
      </c>
      <c r="B29" s="7" t="s">
        <v>67</v>
      </c>
      <c r="H29" s="7" t="s">
        <v>73</v>
      </c>
    </row>
    <row r="31" spans="1:8">
      <c r="A31" s="7" t="s">
        <v>65</v>
      </c>
    </row>
    <row r="37" spans="1:8">
      <c r="A37" s="7" t="s">
        <v>48</v>
      </c>
      <c r="H37" s="7" t="s">
        <v>57</v>
      </c>
    </row>
    <row r="38" spans="1:8">
      <c r="A38" s="7" t="s">
        <v>68</v>
      </c>
      <c r="B38" s="7" t="s">
        <v>69</v>
      </c>
      <c r="H38" s="7" t="s">
        <v>74</v>
      </c>
    </row>
    <row r="39" spans="1:8">
      <c r="A39" s="7" t="s">
        <v>70</v>
      </c>
      <c r="B39" s="7" t="s">
        <v>71</v>
      </c>
      <c r="H39" s="7" t="s">
        <v>73</v>
      </c>
    </row>
    <row r="40" spans="1:8">
      <c r="A40" s="7" t="s">
        <v>72</v>
      </c>
      <c r="B40" s="7" t="s">
        <v>62</v>
      </c>
      <c r="H40" s="7" t="s">
        <v>63</v>
      </c>
    </row>
    <row r="42" spans="1:8">
      <c r="A42" s="6" t="s">
        <v>44</v>
      </c>
    </row>
    <row r="44" spans="1:8">
      <c r="A44" s="7" t="s">
        <v>80</v>
      </c>
      <c r="B44" s="7" t="s">
        <v>86</v>
      </c>
      <c r="C44" s="7" t="s">
        <v>91</v>
      </c>
      <c r="D44" s="7" t="s">
        <v>87</v>
      </c>
      <c r="E44" s="7" t="s">
        <v>88</v>
      </c>
      <c r="F44" s="7" t="s">
        <v>89</v>
      </c>
      <c r="G44" s="7" t="s">
        <v>90</v>
      </c>
      <c r="H44" s="3" t="s">
        <v>45</v>
      </c>
    </row>
    <row r="45" spans="1:8">
      <c r="A45" s="7" t="s">
        <v>81</v>
      </c>
      <c r="B45" s="7">
        <v>82100</v>
      </c>
      <c r="C45" s="7">
        <f>(1.69*POWER(10,-5))*(POWER(B45,-0.05))</f>
        <v>9.5977525064846419E-6</v>
      </c>
      <c r="D45" s="7">
        <v>5</v>
      </c>
      <c r="E45" s="7">
        <v>3.56</v>
      </c>
      <c r="F45" s="7">
        <v>2.5</v>
      </c>
      <c r="G45" s="7">
        <f>C45*D45*86400/1000*(E45-F45)*1000</f>
        <v>4.3950028277694466</v>
      </c>
      <c r="H45" s="7">
        <f t="shared" ref="H45:H47" si="0">+(G45/$G$49)</f>
        <v>0.92934027528248087</v>
      </c>
    </row>
    <row r="46" spans="1:8">
      <c r="A46" s="7" t="s">
        <v>82</v>
      </c>
      <c r="B46" s="7">
        <v>57800</v>
      </c>
      <c r="C46" s="7">
        <f t="shared" ref="C46:C49" si="1">(1.69*POWER(10,-5))*(POWER(B46,-0.05))</f>
        <v>9.7676550236539896E-6</v>
      </c>
      <c r="D46" s="7">
        <v>5</v>
      </c>
      <c r="E46" s="7">
        <v>3.56</v>
      </c>
      <c r="F46" s="7">
        <v>2.5</v>
      </c>
      <c r="G46" s="7">
        <f t="shared" ref="G46:G61" si="2">C46*D46*86400/1000*(E46-F46)*1000</f>
        <v>4.472804588431635</v>
      </c>
      <c r="H46" s="7">
        <f t="shared" si="0"/>
        <v>0.94579175722793296</v>
      </c>
    </row>
    <row r="47" spans="1:8">
      <c r="A47" s="7" t="s">
        <v>83</v>
      </c>
      <c r="B47" s="7">
        <v>31000</v>
      </c>
      <c r="C47" s="7">
        <f t="shared" si="1"/>
        <v>1.0076706748022264E-5</v>
      </c>
      <c r="D47" s="7">
        <v>5</v>
      </c>
      <c r="E47" s="7">
        <v>3.56</v>
      </c>
      <c r="F47" s="7">
        <v>2.5</v>
      </c>
      <c r="G47" s="7">
        <f t="shared" si="2"/>
        <v>4.6143255540543553</v>
      </c>
      <c r="H47" s="7">
        <f t="shared" si="0"/>
        <v>0.97571691047676745</v>
      </c>
    </row>
    <row r="48" spans="1:8">
      <c r="A48" s="7" t="s">
        <v>84</v>
      </c>
      <c r="B48" s="7">
        <v>25700</v>
      </c>
      <c r="C48" s="7">
        <f t="shared" si="1"/>
        <v>1.0171618158678838E-5</v>
      </c>
      <c r="D48" s="7">
        <v>5</v>
      </c>
      <c r="E48" s="7">
        <v>3.56</v>
      </c>
      <c r="F48" s="7">
        <v>2.5</v>
      </c>
      <c r="G48" s="7">
        <f t="shared" si="2"/>
        <v>4.6577873872222133</v>
      </c>
      <c r="H48" s="7">
        <f>+(G48/$G$49)</f>
        <v>0.98490708249333414</v>
      </c>
    </row>
    <row r="49" spans="1:8">
      <c r="A49" s="7" t="s">
        <v>85</v>
      </c>
      <c r="B49" s="7">
        <v>18960</v>
      </c>
      <c r="C49" s="7">
        <f t="shared" si="1"/>
        <v>1.0327490115035985E-5</v>
      </c>
      <c r="D49" s="7">
        <v>5</v>
      </c>
      <c r="E49" s="7">
        <v>3.56</v>
      </c>
      <c r="F49" s="7">
        <v>2.5</v>
      </c>
      <c r="G49" s="7">
        <f t="shared" si="2"/>
        <v>4.7291642734772772</v>
      </c>
      <c r="H49" s="7">
        <v>1</v>
      </c>
    </row>
    <row r="51" spans="1:8">
      <c r="B51" s="7">
        <f>+(B45/B49)</f>
        <v>4.3301687763713081</v>
      </c>
    </row>
    <row r="54" spans="1:8">
      <c r="A54" s="5" t="s">
        <v>92</v>
      </c>
    </row>
    <row r="55" spans="1:8">
      <c r="A55" s="5"/>
    </row>
    <row r="56" spans="1:8">
      <c r="B56" s="8" t="s">
        <v>93</v>
      </c>
      <c r="C56" s="8" t="s">
        <v>94</v>
      </c>
      <c r="D56" s="8" t="s">
        <v>95</v>
      </c>
      <c r="E56" s="8" t="s">
        <v>96</v>
      </c>
      <c r="F56" s="8" t="s">
        <v>97</v>
      </c>
      <c r="G56" s="7" t="s">
        <v>90</v>
      </c>
    </row>
    <row r="57" spans="1:8">
      <c r="B57" s="7">
        <v>20000</v>
      </c>
      <c r="C57" s="7">
        <f>1.69*POWER(10,-5)*POWER(B57,-0.05)</f>
        <v>1.0299952095497703E-5</v>
      </c>
      <c r="D57" s="7">
        <v>2</v>
      </c>
      <c r="E57" s="7">
        <v>3.56</v>
      </c>
      <c r="F57" s="7">
        <v>2.5</v>
      </c>
      <c r="G57" s="7">
        <f t="shared" si="2"/>
        <v>1.8866216254281232</v>
      </c>
    </row>
    <row r="58" spans="1:8">
      <c r="B58" s="7">
        <v>20000</v>
      </c>
      <c r="C58" s="7">
        <f t="shared" ref="C58:C61" si="3">1.69*POWER(10,-5)*POWER(B58,-0.05)</f>
        <v>1.0299952095497703E-5</v>
      </c>
      <c r="D58" s="7">
        <v>5</v>
      </c>
      <c r="E58" s="7">
        <v>3.56</v>
      </c>
      <c r="F58" s="7">
        <v>2.5</v>
      </c>
      <c r="G58" s="7">
        <f t="shared" si="2"/>
        <v>4.7165540635703094</v>
      </c>
    </row>
    <row r="59" spans="1:8">
      <c r="B59" s="7">
        <v>20000</v>
      </c>
      <c r="C59" s="7">
        <f t="shared" si="3"/>
        <v>1.0299952095497703E-5</v>
      </c>
      <c r="D59" s="7">
        <v>10</v>
      </c>
      <c r="E59" s="7">
        <v>3.56</v>
      </c>
      <c r="F59" s="7">
        <v>2.5</v>
      </c>
      <c r="G59" s="7">
        <f t="shared" si="2"/>
        <v>9.4331081271406187</v>
      </c>
    </row>
    <row r="60" spans="1:8">
      <c r="B60" s="7">
        <v>20000</v>
      </c>
      <c r="C60" s="7">
        <f t="shared" si="3"/>
        <v>1.0299952095497703E-5</v>
      </c>
      <c r="D60" s="7">
        <v>15</v>
      </c>
      <c r="E60" s="7">
        <v>3.56</v>
      </c>
      <c r="F60" s="7">
        <v>2.5</v>
      </c>
      <c r="G60" s="7">
        <f t="shared" si="2"/>
        <v>14.149662190710925</v>
      </c>
    </row>
    <row r="61" spans="1:8">
      <c r="B61" s="7">
        <v>20000</v>
      </c>
      <c r="C61" s="7">
        <f t="shared" si="3"/>
        <v>1.0299952095497703E-5</v>
      </c>
      <c r="D61" s="7">
        <v>20</v>
      </c>
      <c r="E61" s="7">
        <v>3.56</v>
      </c>
      <c r="F61" s="7">
        <v>2.5</v>
      </c>
      <c r="G61" s="7">
        <f t="shared" si="2"/>
        <v>18.866216254281237</v>
      </c>
    </row>
    <row r="68" spans="1:8">
      <c r="A68" s="4" t="s">
        <v>98</v>
      </c>
    </row>
    <row r="69" spans="1:8">
      <c r="A69" s="4"/>
    </row>
    <row r="70" spans="1:8">
      <c r="B70" s="8" t="s">
        <v>93</v>
      </c>
      <c r="C70" s="8" t="s">
        <v>94</v>
      </c>
      <c r="D70" s="8" t="s">
        <v>95</v>
      </c>
      <c r="E70" s="8" t="s">
        <v>96</v>
      </c>
      <c r="F70" s="8" t="s">
        <v>97</v>
      </c>
      <c r="G70" s="7" t="s">
        <v>99</v>
      </c>
      <c r="H70" s="7" t="s">
        <v>90</v>
      </c>
    </row>
    <row r="71" spans="1:8">
      <c r="B71" s="7">
        <v>20000</v>
      </c>
      <c r="C71" s="7">
        <f>1.69*POWER(10,-5)*POWER(B71,-0.05)</f>
        <v>1.0299952095497703E-5</v>
      </c>
      <c r="D71" s="7">
        <v>5</v>
      </c>
      <c r="E71" s="7">
        <v>3.56</v>
      </c>
      <c r="F71" s="7">
        <v>0.5</v>
      </c>
      <c r="G71" s="7">
        <f>E71-F71</f>
        <v>3.06</v>
      </c>
      <c r="H71" s="7">
        <f>C71*D71*86400/1000*(E71-F71)*1000</f>
        <v>13.615712674080324</v>
      </c>
    </row>
    <row r="72" spans="1:8">
      <c r="B72" s="7">
        <v>20000</v>
      </c>
      <c r="C72" s="7">
        <f t="shared" ref="C72:C75" si="4">1.69*POWER(10,-5)*POWER(B72,-0.05)</f>
        <v>1.0299952095497703E-5</v>
      </c>
      <c r="D72" s="7">
        <v>5</v>
      </c>
      <c r="E72" s="7">
        <v>3.56</v>
      </c>
      <c r="F72" s="7">
        <v>1</v>
      </c>
      <c r="G72" s="7">
        <f t="shared" ref="G72:G75" si="5">E72-F72</f>
        <v>2.56</v>
      </c>
      <c r="H72" s="7">
        <f>C72*D72*86400/1000*(E72-F72)*1000</f>
        <v>11.390923021452821</v>
      </c>
    </row>
    <row r="73" spans="1:8">
      <c r="B73" s="7">
        <v>20000</v>
      </c>
      <c r="C73" s="7">
        <f t="shared" si="4"/>
        <v>1.0299952095497703E-5</v>
      </c>
      <c r="D73" s="7">
        <v>5</v>
      </c>
      <c r="E73" s="7">
        <v>3.56</v>
      </c>
      <c r="F73" s="7">
        <v>1.5</v>
      </c>
      <c r="G73" s="7">
        <f t="shared" si="5"/>
        <v>2.06</v>
      </c>
      <c r="H73" s="7">
        <f>C73*D73*86400/1000*(E73-F73)*1000</f>
        <v>9.1661333688253173</v>
      </c>
    </row>
    <row r="74" spans="1:8">
      <c r="B74" s="7">
        <v>20000</v>
      </c>
      <c r="C74" s="7">
        <f t="shared" si="4"/>
        <v>1.0299952095497703E-5</v>
      </c>
      <c r="D74" s="7">
        <v>5</v>
      </c>
      <c r="E74" s="7">
        <v>3.56</v>
      </c>
      <c r="F74" s="7">
        <v>2</v>
      </c>
      <c r="G74" s="7">
        <f t="shared" si="5"/>
        <v>1.56</v>
      </c>
      <c r="H74" s="7">
        <f>C74*D74*86400/1000*(E74-F74)*1000</f>
        <v>6.9413437161978129</v>
      </c>
    </row>
    <row r="75" spans="1:8">
      <c r="B75" s="7">
        <v>20000</v>
      </c>
      <c r="C75" s="7">
        <f t="shared" si="4"/>
        <v>1.0299952095497703E-5</v>
      </c>
      <c r="D75" s="7">
        <v>5</v>
      </c>
      <c r="E75" s="7">
        <v>3.56</v>
      </c>
      <c r="F75" s="7">
        <v>2.5</v>
      </c>
      <c r="G75" s="7">
        <f t="shared" si="5"/>
        <v>1.06</v>
      </c>
      <c r="H75" s="7">
        <f>C75*D75*86400/1000*(E75-F75)*1000</f>
        <v>4.7165540635703094</v>
      </c>
    </row>
  </sheetData>
  <phoneticPr fontId="7" type="noConversion"/>
  <pageMargins left="0.75" right="0.75" top="1" bottom="1" header="0.5" footer="0.5"/>
  <drawing r:id="rId1"/>
  <legacyDrawing r:id="rId2"/>
  <oleObjects>
    <oleObject progId="Equation.3" shapeId="1029" r:id="rId3"/>
    <oleObject progId="Equation.3" shapeId="1030" r:id="rId4"/>
  </oleObjects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F23"/>
  <sheetViews>
    <sheetView workbookViewId="0">
      <selection activeCell="J17" sqref="J17"/>
    </sheetView>
  </sheetViews>
  <sheetFormatPr baseColWidth="10" defaultRowHeight="20"/>
  <cols>
    <col min="1" max="3" width="10.83203125" style="7"/>
    <col min="4" max="4" width="27.1640625" style="7" customWidth="1"/>
    <col min="5" max="5" width="17.6640625" style="7" bestFit="1" customWidth="1"/>
    <col min="6" max="16384" width="10.83203125" style="7"/>
  </cols>
  <sheetData>
    <row r="1" spans="1:6">
      <c r="A1" s="7" t="s">
        <v>5</v>
      </c>
    </row>
    <row r="2" spans="1:6">
      <c r="A2" s="7" t="s">
        <v>3</v>
      </c>
    </row>
    <row r="3" spans="1:6">
      <c r="A3" s="7" t="s">
        <v>4</v>
      </c>
    </row>
    <row r="5" spans="1:6">
      <c r="A5" s="7" t="s">
        <v>104</v>
      </c>
      <c r="B5" s="7" t="s">
        <v>103</v>
      </c>
      <c r="C5" s="7" t="s">
        <v>102</v>
      </c>
      <c r="D5" s="7" t="s">
        <v>100</v>
      </c>
      <c r="E5" s="7" t="s">
        <v>101</v>
      </c>
    </row>
    <row r="6" spans="1:6">
      <c r="A6" s="7">
        <v>27.2</v>
      </c>
      <c r="B6" s="7">
        <v>26.9</v>
      </c>
      <c r="C6" s="7">
        <v>0.69</v>
      </c>
      <c r="D6" s="7">
        <v>97.3</v>
      </c>
      <c r="E6" s="7">
        <v>581</v>
      </c>
    </row>
    <row r="8" spans="1:6">
      <c r="A8" s="7" t="s">
        <v>106</v>
      </c>
    </row>
    <row r="9" spans="1:6">
      <c r="A9" s="7" t="s">
        <v>107</v>
      </c>
    </row>
    <row r="10" spans="1:6">
      <c r="A10" s="7" t="s">
        <v>108</v>
      </c>
      <c r="E10" s="1">
        <f>1.69*POWER(10,-5)*POWER(9.4,-0.05)</f>
        <v>1.5108811814157969E-5</v>
      </c>
      <c r="F10" s="7" t="s">
        <v>109</v>
      </c>
    </row>
    <row r="11" spans="1:6">
      <c r="E11" s="2"/>
    </row>
    <row r="12" spans="1:6">
      <c r="A12" s="7" t="s">
        <v>110</v>
      </c>
      <c r="E12" s="2"/>
    </row>
    <row r="13" spans="1:6">
      <c r="A13" s="7" t="s">
        <v>111</v>
      </c>
      <c r="E13" s="2">
        <f>0.611*EXP(17.3*B6/(237.3+B6))</f>
        <v>3.5564839932617178</v>
      </c>
      <c r="F13" s="7" t="s">
        <v>112</v>
      </c>
    </row>
    <row r="14" spans="1:6">
      <c r="E14" s="2"/>
    </row>
    <row r="15" spans="1:6">
      <c r="A15" s="7" t="s">
        <v>113</v>
      </c>
      <c r="E15" s="2"/>
    </row>
    <row r="16" spans="1:6">
      <c r="A16" s="7" t="s">
        <v>114</v>
      </c>
      <c r="E16" s="2">
        <f>C6*EXP(17.3*A6/(A6+237.3))*0.611</f>
        <v>2.4976063649805513</v>
      </c>
      <c r="F16" s="7" t="s">
        <v>112</v>
      </c>
    </row>
    <row r="17" spans="1:6">
      <c r="E17" s="2"/>
    </row>
    <row r="18" spans="1:6">
      <c r="A18" s="7" t="s">
        <v>115</v>
      </c>
      <c r="E18" s="2"/>
    </row>
    <row r="19" spans="1:6">
      <c r="A19" s="7" t="s">
        <v>116</v>
      </c>
      <c r="E19" s="2">
        <f>581/100*86400/1000</f>
        <v>501.98399999999992</v>
      </c>
      <c r="F19" s="7" t="s">
        <v>10</v>
      </c>
    </row>
    <row r="20" spans="1:6">
      <c r="E20" s="2"/>
    </row>
    <row r="21" spans="1:6">
      <c r="A21" s="7" t="s">
        <v>11</v>
      </c>
      <c r="E21" s="2"/>
    </row>
    <row r="22" spans="1:6">
      <c r="A22" s="7" t="s">
        <v>12</v>
      </c>
      <c r="E22" s="2">
        <f>E10*E19*(E13-E16)</f>
        <v>8.0309322014757538E-3</v>
      </c>
      <c r="F22" s="7" t="s">
        <v>13</v>
      </c>
    </row>
    <row r="23" spans="1:6">
      <c r="E23" s="2">
        <f>E22*1000</f>
        <v>8.0309322014757534</v>
      </c>
      <c r="F23" s="7" t="s">
        <v>14</v>
      </c>
    </row>
  </sheetData>
  <phoneticPr fontId="7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P43"/>
  <sheetViews>
    <sheetView tabSelected="1" topLeftCell="A13" workbookViewId="0">
      <selection activeCell="C46" sqref="C46"/>
    </sheetView>
  </sheetViews>
  <sheetFormatPr baseColWidth="10" defaultRowHeight="20"/>
  <cols>
    <col min="1" max="1" width="17.33203125" style="7" customWidth="1"/>
    <col min="2" max="2" width="10.83203125" style="7"/>
    <col min="3" max="3" width="11" style="7" bestFit="1" customWidth="1"/>
    <col min="4" max="16384" width="10.83203125" style="7"/>
  </cols>
  <sheetData>
    <row r="1" spans="1:7">
      <c r="A1" s="4" t="s">
        <v>15</v>
      </c>
    </row>
    <row r="4" spans="1:7">
      <c r="G4" s="7" t="s">
        <v>25</v>
      </c>
    </row>
    <row r="8" spans="1:7">
      <c r="G8" s="7" t="s">
        <v>16</v>
      </c>
    </row>
    <row r="14" spans="1:7">
      <c r="G14" s="7" t="s">
        <v>16</v>
      </c>
    </row>
    <row r="16" spans="1:7">
      <c r="A16" s="7" t="s">
        <v>48</v>
      </c>
      <c r="G16" s="7" t="s">
        <v>57</v>
      </c>
    </row>
    <row r="17" spans="1:8">
      <c r="A17" s="7" t="s">
        <v>18</v>
      </c>
      <c r="B17" s="7" t="s">
        <v>6</v>
      </c>
      <c r="G17" s="7" t="s">
        <v>23</v>
      </c>
    </row>
    <row r="18" spans="1:8">
      <c r="A18" s="7" t="s">
        <v>19</v>
      </c>
      <c r="B18" s="7" t="s">
        <v>7</v>
      </c>
      <c r="G18" s="7" t="s">
        <v>58</v>
      </c>
    </row>
    <row r="19" spans="1:8">
      <c r="A19" s="7" t="s">
        <v>20</v>
      </c>
      <c r="B19" s="7" t="s">
        <v>21</v>
      </c>
      <c r="G19" s="7" t="s">
        <v>24</v>
      </c>
    </row>
    <row r="20" spans="1:8">
      <c r="A20" s="7" t="s">
        <v>17</v>
      </c>
      <c r="B20" s="7" t="s">
        <v>8</v>
      </c>
      <c r="G20" s="7" t="s">
        <v>23</v>
      </c>
    </row>
    <row r="21" spans="1:8">
      <c r="A21" s="7" t="s">
        <v>22</v>
      </c>
      <c r="B21" s="7" t="s">
        <v>9</v>
      </c>
      <c r="G21" s="7" t="s">
        <v>58</v>
      </c>
    </row>
    <row r="24" spans="1:8">
      <c r="A24" s="4" t="s">
        <v>26</v>
      </c>
    </row>
    <row r="25" spans="1:8">
      <c r="A25" s="7" t="s">
        <v>0</v>
      </c>
    </row>
    <row r="26" spans="1:8">
      <c r="A26" s="3" t="s">
        <v>1</v>
      </c>
    </row>
    <row r="27" spans="1:8">
      <c r="A27" s="7" t="s">
        <v>2</v>
      </c>
    </row>
    <row r="29" spans="1:8">
      <c r="A29" s="7" t="s">
        <v>27</v>
      </c>
    </row>
    <row r="31" spans="1:8">
      <c r="A31" s="7" t="s">
        <v>28</v>
      </c>
      <c r="H31" s="7">
        <f>8/POWER(3.1415926,2)</f>
        <v>0.8105694967923518</v>
      </c>
    </row>
    <row r="32" spans="1:8">
      <c r="A32" s="7" t="s">
        <v>29</v>
      </c>
      <c r="C32" s="7">
        <f>10*3</f>
        <v>30</v>
      </c>
      <c r="E32" s="7" t="s">
        <v>30</v>
      </c>
    </row>
    <row r="34" spans="1:16">
      <c r="A34" s="7" t="s">
        <v>31</v>
      </c>
    </row>
    <row r="35" spans="1:16">
      <c r="A35" s="7" t="s">
        <v>32</v>
      </c>
      <c r="C35" s="9" t="s">
        <v>35</v>
      </c>
    </row>
    <row r="37" spans="1:16">
      <c r="A37" s="7" t="s">
        <v>33</v>
      </c>
    </row>
    <row r="38" spans="1:16">
      <c r="A38" s="7" t="s">
        <v>34</v>
      </c>
      <c r="C38" s="7" t="s">
        <v>36</v>
      </c>
      <c r="F38" s="7" t="s">
        <v>37</v>
      </c>
    </row>
    <row r="41" spans="1:16">
      <c r="A41" s="7" t="s">
        <v>38</v>
      </c>
      <c r="B41" s="7">
        <v>3</v>
      </c>
      <c r="C41" s="7">
        <v>3.5</v>
      </c>
      <c r="D41" s="7">
        <v>4</v>
      </c>
      <c r="E41" s="7">
        <v>4.5</v>
      </c>
      <c r="F41" s="7">
        <v>5</v>
      </c>
      <c r="G41" s="7">
        <v>5.5</v>
      </c>
      <c r="H41" s="7">
        <v>6</v>
      </c>
      <c r="I41" s="7">
        <v>6.5</v>
      </c>
      <c r="J41" s="7">
        <v>7</v>
      </c>
      <c r="K41" s="7">
        <v>7.5</v>
      </c>
      <c r="L41" s="7">
        <v>8</v>
      </c>
      <c r="M41" s="7">
        <v>8.5</v>
      </c>
      <c r="N41" s="7">
        <v>9</v>
      </c>
      <c r="O41" s="7">
        <v>9.5</v>
      </c>
      <c r="P41" s="7">
        <v>10</v>
      </c>
    </row>
    <row r="42" spans="1:16">
      <c r="A42" s="7" t="s">
        <v>39</v>
      </c>
      <c r="B42" s="7">
        <f>24.3/B41</f>
        <v>8.1</v>
      </c>
      <c r="C42" s="10">
        <f t="shared" ref="C42:P42" si="0">24.3/C41</f>
        <v>6.9428571428571431</v>
      </c>
      <c r="D42" s="10">
        <f t="shared" si="0"/>
        <v>6.0750000000000002</v>
      </c>
      <c r="E42" s="10">
        <f t="shared" si="0"/>
        <v>5.4</v>
      </c>
      <c r="F42" s="10">
        <f t="shared" si="0"/>
        <v>4.8600000000000003</v>
      </c>
      <c r="G42" s="10">
        <f t="shared" si="0"/>
        <v>4.418181818181818</v>
      </c>
      <c r="H42" s="10">
        <f t="shared" si="0"/>
        <v>4.05</v>
      </c>
      <c r="I42" s="10">
        <f t="shared" si="0"/>
        <v>3.7384615384615385</v>
      </c>
      <c r="J42" s="10">
        <f t="shared" si="0"/>
        <v>3.4714285714285715</v>
      </c>
      <c r="K42" s="10">
        <f t="shared" si="0"/>
        <v>3.24</v>
      </c>
      <c r="L42" s="10">
        <f t="shared" si="0"/>
        <v>3.0375000000000001</v>
      </c>
      <c r="M42" s="10">
        <f t="shared" si="0"/>
        <v>2.8588235294117648</v>
      </c>
      <c r="N42" s="10">
        <f t="shared" si="0"/>
        <v>2.7</v>
      </c>
      <c r="O42" s="10">
        <f t="shared" si="0"/>
        <v>2.5578947368421052</v>
      </c>
      <c r="P42" s="10">
        <f t="shared" si="0"/>
        <v>2.4300000000000002</v>
      </c>
    </row>
    <row r="43" spans="1:16">
      <c r="A43" s="7" t="s">
        <v>40</v>
      </c>
      <c r="B43" s="7">
        <f>30*(1+(8/POWER(3.1415926,2))*LN(B41/3))</f>
        <v>30</v>
      </c>
      <c r="C43" s="10">
        <f t="shared" ref="C43:P43" si="1">30*(1+(8/POWER(3.1415926,2))*LN(C41/3))</f>
        <v>33.748495169333388</v>
      </c>
      <c r="D43" s="10">
        <f t="shared" si="1"/>
        <v>36.995589381102626</v>
      </c>
      <c r="E43" s="10">
        <f t="shared" si="1"/>
        <v>39.859729459382734</v>
      </c>
      <c r="F43" s="10">
        <f t="shared" si="1"/>
        <v>42.421790064139145</v>
      </c>
      <c r="G43" s="10">
        <f t="shared" si="1"/>
        <v>44.739455798634552</v>
      </c>
      <c r="H43" s="10">
        <f t="shared" si="1"/>
        <v>46.855318840485367</v>
      </c>
      <c r="I43" s="10">
        <f t="shared" si="1"/>
        <v>48.801724158910439</v>
      </c>
      <c r="J43" s="10">
        <f t="shared" si="1"/>
        <v>50.603814009818763</v>
      </c>
      <c r="K43" s="10">
        <f t="shared" si="1"/>
        <v>52.281519523521887</v>
      </c>
      <c r="L43" s="10">
        <f t="shared" si="1"/>
        <v>53.850908221588</v>
      </c>
      <c r="M43" s="10">
        <f t="shared" si="1"/>
        <v>55.325122297557229</v>
      </c>
      <c r="N43" s="10">
        <f t="shared" si="1"/>
        <v>56.715048299868116</v>
      </c>
      <c r="O43" s="10">
        <f t="shared" si="1"/>
        <v>58.029805510008345</v>
      </c>
      <c r="P43" s="10">
        <f t="shared" si="1"/>
        <v>59.277108904624527</v>
      </c>
    </row>
  </sheetData>
  <phoneticPr fontId="7" type="noConversion"/>
  <pageMargins left="0.75" right="0.75" top="1" bottom="1" header="0.5" footer="0.5"/>
  <pageSetup orientation="portrait" horizontalDpi="4294967292" verticalDpi="4294967292"/>
  <legacyDrawing r:id="rId1"/>
  <oleObjects>
    <oleObject progId="Equation.3" shapeId="6147" r:id="rId2"/>
    <oleObject progId="Equation.3" shapeId="6148" r:id="rId3"/>
    <oleObject progId="Equation.3" shapeId="6149" r:id="rId4"/>
  </oleObjects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Fick's first law</vt:lpstr>
      <vt:lpstr>evaporation at water surface</vt:lpstr>
      <vt:lpstr>evaporation for bare soil</vt:lpstr>
    </vt:vector>
  </TitlesOfParts>
  <Company>Univ of CO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Fei Xing</dc:creator>
  <cp:lastModifiedBy>Irina Overeem</cp:lastModifiedBy>
  <dcterms:created xsi:type="dcterms:W3CDTF">2011-06-16T22:18:06Z</dcterms:created>
  <dcterms:modified xsi:type="dcterms:W3CDTF">2011-07-22T19:19:25Z</dcterms:modified>
</cp:coreProperties>
</file>