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31640" windowHeight="21120" tabRatio="500" activeTab="2"/>
  </bookViews>
  <sheets>
    <sheet name="Sxy" sheetId="3" r:id="rId1"/>
    <sheet name="Qs" sheetId="1" r:id="rId2"/>
    <sheet name="eta" sheetId="2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3" i="3" l="1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22" i="3"/>
  <c r="E16" i="3"/>
  <c r="E15" i="3"/>
  <c r="F47" i="2"/>
  <c r="F48" i="2"/>
  <c r="F49" i="2"/>
  <c r="F50" i="2"/>
  <c r="F51" i="2"/>
  <c r="F52" i="2"/>
  <c r="F46" i="2"/>
  <c r="F32" i="2"/>
  <c r="F33" i="2"/>
  <c r="F34" i="2"/>
  <c r="F35" i="2"/>
  <c r="F36" i="2"/>
  <c r="F37" i="2"/>
  <c r="F38" i="2"/>
  <c r="F31" i="2"/>
  <c r="F22" i="2"/>
  <c r="F23" i="2"/>
  <c r="F24" i="2"/>
  <c r="F21" i="2"/>
  <c r="F16" i="2"/>
  <c r="H23" i="1"/>
  <c r="I23" i="1"/>
  <c r="J23" i="1"/>
  <c r="H79" i="1"/>
  <c r="I79" i="1"/>
  <c r="J79" i="1"/>
  <c r="H80" i="1"/>
  <c r="I80" i="1"/>
  <c r="J80" i="1"/>
  <c r="H81" i="1"/>
  <c r="I81" i="1"/>
  <c r="J81" i="1"/>
  <c r="H82" i="1"/>
  <c r="I82" i="1"/>
  <c r="J82" i="1"/>
  <c r="H83" i="1"/>
  <c r="I83" i="1"/>
  <c r="J83" i="1"/>
  <c r="H84" i="1"/>
  <c r="I84" i="1"/>
  <c r="J84" i="1"/>
  <c r="H85" i="1"/>
  <c r="I85" i="1"/>
  <c r="J85" i="1"/>
  <c r="H86" i="1"/>
  <c r="I86" i="1"/>
  <c r="J86" i="1"/>
  <c r="H87" i="1"/>
  <c r="I87" i="1"/>
  <c r="J87" i="1"/>
  <c r="H70" i="1"/>
  <c r="I70" i="1"/>
  <c r="J70" i="1"/>
  <c r="H71" i="1"/>
  <c r="I71" i="1"/>
  <c r="J71" i="1"/>
  <c r="H72" i="1"/>
  <c r="I72" i="1"/>
  <c r="J72" i="1"/>
  <c r="H73" i="1"/>
  <c r="I73" i="1"/>
  <c r="J73" i="1"/>
  <c r="H74" i="1"/>
  <c r="I74" i="1"/>
  <c r="J74" i="1"/>
  <c r="H75" i="1"/>
  <c r="I75" i="1"/>
  <c r="J75" i="1"/>
  <c r="H76" i="1"/>
  <c r="I76" i="1"/>
  <c r="J76" i="1"/>
  <c r="H77" i="1"/>
  <c r="I77" i="1"/>
  <c r="J77" i="1"/>
  <c r="H78" i="1"/>
  <c r="I78" i="1"/>
  <c r="J78" i="1"/>
  <c r="H69" i="1"/>
  <c r="I69" i="1"/>
  <c r="J69" i="1"/>
  <c r="H58" i="1"/>
  <c r="I58" i="1"/>
  <c r="J58" i="1"/>
  <c r="H59" i="1"/>
  <c r="I59" i="1"/>
  <c r="J59" i="1"/>
  <c r="H60" i="1"/>
  <c r="I60" i="1"/>
  <c r="J60" i="1"/>
  <c r="H61" i="1"/>
  <c r="I61" i="1"/>
  <c r="J61" i="1"/>
  <c r="H62" i="1"/>
  <c r="I62" i="1"/>
  <c r="J62" i="1"/>
  <c r="H63" i="1"/>
  <c r="I63" i="1"/>
  <c r="J63" i="1"/>
  <c r="H57" i="1"/>
  <c r="I57" i="1"/>
  <c r="J57" i="1"/>
  <c r="H46" i="1"/>
  <c r="H47" i="1"/>
  <c r="H48" i="1"/>
  <c r="H49" i="1"/>
  <c r="H50" i="1"/>
  <c r="H51" i="1"/>
  <c r="H52" i="1"/>
  <c r="H45" i="1"/>
  <c r="H31" i="1"/>
  <c r="H32" i="1"/>
  <c r="H33" i="1"/>
  <c r="H34" i="1"/>
  <c r="H35" i="1"/>
  <c r="H36" i="1"/>
  <c r="H37" i="1"/>
  <c r="H38" i="1"/>
  <c r="H39" i="1"/>
  <c r="H30" i="1"/>
  <c r="H24" i="1"/>
  <c r="H2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45" i="1"/>
  <c r="J45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30" i="1"/>
  <c r="J30" i="1"/>
  <c r="I24" i="1"/>
  <c r="J24" i="1"/>
  <c r="I25" i="1"/>
  <c r="J25" i="1"/>
</calcChain>
</file>

<file path=xl/sharedStrings.xml><?xml version="1.0" encoding="utf-8"?>
<sst xmlns="http://schemas.openxmlformats.org/spreadsheetml/2006/main" count="140" uniqueCount="61">
  <si>
    <t>Qs</t>
  </si>
  <si>
    <t>volumetric alongshore sediment transport</t>
  </si>
  <si>
    <t>f_b</t>
  </si>
  <si>
    <t>f_s</t>
  </si>
  <si>
    <t>shoreline orientation</t>
  </si>
  <si>
    <t>K1</t>
  </si>
  <si>
    <t>constant (0.4)</t>
  </si>
  <si>
    <t>f_b - f_s</t>
  </si>
  <si>
    <t xml:space="preserve"> wave crest angle</t>
  </si>
  <si>
    <t>K2</t>
  </si>
  <si>
    <t>T</t>
  </si>
  <si>
    <t>wave period</t>
  </si>
  <si>
    <t>H_b</t>
  </si>
  <si>
    <t>breaking wave height</t>
  </si>
  <si>
    <t>K2=(sqrt(g*r)/2*pi)^(1/5) * K1</t>
  </si>
  <si>
    <t>r</t>
  </si>
  <si>
    <t>the ratio of wave height to water depth for breaking wave</t>
  </si>
  <si>
    <t>f_b-f_s</t>
  </si>
  <si>
    <t>k2</t>
  </si>
  <si>
    <t>H_0</t>
  </si>
  <si>
    <t>Qs=K2 * H_0^(12/5) * T^(1/5) * cos(f_b - f_s)^(6/5) * sin(f_b - f_s)</t>
  </si>
  <si>
    <t>Unit</t>
  </si>
  <si>
    <t>-</t>
  </si>
  <si>
    <t>m</t>
  </si>
  <si>
    <t>deg</t>
  </si>
  <si>
    <t>m^0.5/s</t>
  </si>
  <si>
    <t>s</t>
  </si>
  <si>
    <t>where</t>
  </si>
  <si>
    <t>Example</t>
  </si>
  <si>
    <t>m^0.6 / s^(-1.2)</t>
  </si>
  <si>
    <t>The relationship between wave height and Qs</t>
  </si>
  <si>
    <t>r =7 H_0 / H_b</t>
  </si>
  <si>
    <t>Where</t>
  </si>
  <si>
    <t>eta</t>
  </si>
  <si>
    <t>coast line changes</t>
  </si>
  <si>
    <t>D_sf</t>
  </si>
  <si>
    <t>water depth below which cross-shore flux and negligible compared to the gradients in alongshore fluxs above this depth (effective depth that we considered) in meter</t>
  </si>
  <si>
    <t>Units</t>
  </si>
  <si>
    <t>alongshore sediment transport amount</t>
  </si>
  <si>
    <t>t</t>
  </si>
  <si>
    <t>time</t>
  </si>
  <si>
    <t>m^3 / s</t>
  </si>
  <si>
    <t>eta = 1/D_sf *Qs*t*x</t>
  </si>
  <si>
    <t>x</t>
  </si>
  <si>
    <t>position of the grid (here we does not consider this, and assume it to be 1)</t>
  </si>
  <si>
    <t>Relationship between D_sf and eta</t>
  </si>
  <si>
    <t>Relationship between Qs and eta</t>
  </si>
  <si>
    <t>Relationship between t  and eta</t>
  </si>
  <si>
    <t>Sxy =H_0^2 * sin (f_b - f_s) * cos(f_b - f_s)</t>
  </si>
  <si>
    <t>Sxy</t>
  </si>
  <si>
    <t>alongshore component of the wave radiation stress</t>
  </si>
  <si>
    <t>wave height</t>
  </si>
  <si>
    <t>degree</t>
  </si>
  <si>
    <t>Relationship between wave angle and Sxy</t>
  </si>
  <si>
    <t>Calculate alongshore sediment transport</t>
  </si>
  <si>
    <t xml:space="preserve">Calculate wave induced-longshore current </t>
  </si>
  <si>
    <t>The relationship between wave period and Qs, assuming waves of 1 m high</t>
  </si>
  <si>
    <t xml:space="preserve"> incoming wave height</t>
  </si>
  <si>
    <t>The relationship between breaking wave height and Qs, assuming a incoming wave height of 1m</t>
  </si>
  <si>
    <t>The relationship between wave angle and Qs, assuming an incoming wave height of 1 m</t>
  </si>
  <si>
    <t>Calculate coast line changes (Asssume that f_b and H_b are constant)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</si>
</sst>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8"/>
      <color theme="1"/>
      <name val="Calibri"/>
      <scheme val="minor"/>
    </font>
    <font>
      <sz val="18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</cellXfs>
  <cellStyles count="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poly"/>
            <c:order val="2"/>
            <c:dispRSqr val="0"/>
            <c:dispEq val="0"/>
          </c:trendline>
          <c:xVal>
            <c:numRef>
              <c:f>Sxy!$C$22:$C$40</c:f>
              <c:numCache>
                <c:formatCode>General</c:formatCode>
                <c:ptCount val="19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  <c:pt idx="9">
                  <c:v>45.0</c:v>
                </c:pt>
                <c:pt idx="10">
                  <c:v>50.0</c:v>
                </c:pt>
                <c:pt idx="11">
                  <c:v>55.0</c:v>
                </c:pt>
                <c:pt idx="12">
                  <c:v>60.0</c:v>
                </c:pt>
                <c:pt idx="13">
                  <c:v>65.0</c:v>
                </c:pt>
                <c:pt idx="14">
                  <c:v>70.0</c:v>
                </c:pt>
                <c:pt idx="15">
                  <c:v>75.0</c:v>
                </c:pt>
                <c:pt idx="16">
                  <c:v>80.0</c:v>
                </c:pt>
                <c:pt idx="17">
                  <c:v>85.0</c:v>
                </c:pt>
                <c:pt idx="18">
                  <c:v>90.0</c:v>
                </c:pt>
              </c:numCache>
            </c:numRef>
          </c:xVal>
          <c:yVal>
            <c:numRef>
              <c:f>Sxy!$E$22:$E$40</c:f>
              <c:numCache>
                <c:formatCode>General</c:formatCode>
                <c:ptCount val="19"/>
                <c:pt idx="0">
                  <c:v>0.0</c:v>
                </c:pt>
                <c:pt idx="1">
                  <c:v>0.086824087367475</c:v>
                </c:pt>
                <c:pt idx="2">
                  <c:v>0.171010068865171</c:v>
                </c:pt>
                <c:pt idx="3">
                  <c:v>0.24999999613249</c:v>
                </c:pt>
                <c:pt idx="4">
                  <c:v>0.321393800281918</c:v>
                </c:pt>
                <c:pt idx="5">
                  <c:v>0.383022216775203</c:v>
                </c:pt>
                <c:pt idx="6">
                  <c:v>0.433012697426403</c:v>
                </c:pt>
                <c:pt idx="7">
                  <c:v>0.469846306829023</c:v>
                </c:pt>
                <c:pt idx="8">
                  <c:v>0.492403874438155</c:v>
                </c:pt>
                <c:pt idx="9">
                  <c:v>0.5</c:v>
                </c:pt>
                <c:pt idx="10">
                  <c:v>0.49240387909104</c:v>
                </c:pt>
                <c:pt idx="11">
                  <c:v>0.469846315993417</c:v>
                </c:pt>
                <c:pt idx="12">
                  <c:v>0.433012710823851</c:v>
                </c:pt>
                <c:pt idx="13">
                  <c:v>0.383022233998631</c:v>
                </c:pt>
                <c:pt idx="14">
                  <c:v>0.321393820808</c:v>
                </c:pt>
                <c:pt idx="15">
                  <c:v>0.25000001933755</c:v>
                </c:pt>
                <c:pt idx="16">
                  <c:v>0.171010094044138</c:v>
                </c:pt>
                <c:pt idx="17">
                  <c:v>0.0868241137552969</c:v>
                </c:pt>
                <c:pt idx="18">
                  <c:v>2.67948965850537E-8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249160"/>
        <c:axId val="615590760"/>
      </c:scatterChart>
      <c:valAx>
        <c:axId val="616249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Incoming wave angle</a:t>
                </a:r>
              </a:p>
            </c:rich>
          </c:tx>
          <c:layout>
            <c:manualLayout>
              <c:xMode val="edge"/>
              <c:yMode val="edge"/>
              <c:x val="0.452518969219757"/>
              <c:y val="0.9072847682119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615590760"/>
        <c:crosses val="autoZero"/>
        <c:crossBetween val="midCat"/>
      </c:valAx>
      <c:valAx>
        <c:axId val="6155907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Alongshore current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16249160"/>
        <c:crosses val="autoZero"/>
        <c:crossBetween val="midCat"/>
        <c:majorUnit val="0.2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power"/>
            <c:dispRSqr val="0"/>
            <c:dispEq val="0"/>
          </c:trendline>
          <c:xVal>
            <c:numRef>
              <c:f>Qs!$C$30:$C$39</c:f>
              <c:numCache>
                <c:formatCode>General</c:formatCode>
                <c:ptCount val="1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</c:numCache>
            </c:numRef>
          </c:xVal>
          <c:yVal>
            <c:numRef>
              <c:f>Qs!$J$30:$J$39</c:f>
              <c:numCache>
                <c:formatCode>General</c:formatCode>
                <c:ptCount val="10"/>
                <c:pt idx="0">
                  <c:v>0.152713841584264</c:v>
                </c:pt>
                <c:pt idx="1">
                  <c:v>0.863879943722251</c:v>
                </c:pt>
                <c:pt idx="2">
                  <c:v>2.380573193786733</c:v>
                </c:pt>
                <c:pt idx="3">
                  <c:v>4.886842930696454</c:v>
                </c:pt>
                <c:pt idx="4">
                  <c:v>8.53696327218872</c:v>
                </c:pt>
                <c:pt idx="5">
                  <c:v>13.46655558750012</c:v>
                </c:pt>
                <c:pt idx="6">
                  <c:v>19.79809948287458</c:v>
                </c:pt>
                <c:pt idx="7">
                  <c:v>27.64415819911201</c:v>
                </c:pt>
                <c:pt idx="8">
                  <c:v>37.1094635049762</c:v>
                </c:pt>
                <c:pt idx="9">
                  <c:v>48.29235696404116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347768"/>
        <c:axId val="615894536"/>
      </c:scatterChart>
      <c:valAx>
        <c:axId val="616347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Wave</a:t>
                </a:r>
                <a:r>
                  <a:rPr lang="en-US" sz="1400" baseline="0"/>
                  <a:t> Heigth in m</a:t>
                </a:r>
                <a:endParaRPr lang="en-US" sz="14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615894536"/>
        <c:crosses val="autoZero"/>
        <c:crossBetween val="midCat"/>
      </c:valAx>
      <c:valAx>
        <c:axId val="615894536"/>
        <c:scaling>
          <c:orientation val="minMax"/>
          <c:max val="5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Alongshore</a:t>
                </a:r>
                <a:r>
                  <a:rPr lang="en-US" sz="1400" baseline="0"/>
                  <a:t> sediment transport (m3/s)</a:t>
                </a:r>
                <a:endParaRPr lang="en-US" sz="14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616347768"/>
        <c:crosses val="autoZero"/>
        <c:crossBetween val="midCat"/>
        <c:majorUnit val="10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og"/>
            <c:dispRSqr val="0"/>
            <c:dispEq val="0"/>
          </c:trendline>
          <c:xVal>
            <c:numRef>
              <c:f>Qs!$D$45:$D$52</c:f>
              <c:numCache>
                <c:formatCode>General</c:formatCode>
                <c:ptCount val="8"/>
                <c:pt idx="0">
                  <c:v>0.1</c:v>
                </c:pt>
                <c:pt idx="1">
                  <c:v>0.5</c:v>
                </c:pt>
                <c:pt idx="2">
                  <c:v>1.0</c:v>
                </c:pt>
                <c:pt idx="3">
                  <c:v>2.0</c:v>
                </c:pt>
                <c:pt idx="4">
                  <c:v>5.0</c:v>
                </c:pt>
                <c:pt idx="5">
                  <c:v>10.0</c:v>
                </c:pt>
                <c:pt idx="6">
                  <c:v>15.0</c:v>
                </c:pt>
                <c:pt idx="7">
                  <c:v>20.0</c:v>
                </c:pt>
              </c:numCache>
            </c:numRef>
          </c:xVal>
          <c:yVal>
            <c:numRef>
              <c:f>Qs!$J$45:$J$52</c:f>
              <c:numCache>
                <c:formatCode>General</c:formatCode>
                <c:ptCount val="8"/>
                <c:pt idx="0">
                  <c:v>0.0607964753774664</c:v>
                </c:pt>
                <c:pt idx="1">
                  <c:v>0.0838827003905868</c:v>
                </c:pt>
                <c:pt idx="2">
                  <c:v>0.0963559199513762</c:v>
                </c:pt>
                <c:pt idx="3">
                  <c:v>0.110683886742372</c:v>
                </c:pt>
                <c:pt idx="4">
                  <c:v>0.132945120814296</c:v>
                </c:pt>
                <c:pt idx="5">
                  <c:v>0.152713841584264</c:v>
                </c:pt>
                <c:pt idx="6">
                  <c:v>0.165613850269292</c:v>
                </c:pt>
                <c:pt idx="7">
                  <c:v>0.175422138613122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1774184"/>
        <c:axId val="519248888"/>
      </c:scatterChart>
      <c:valAx>
        <c:axId val="601774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Wave Period in 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519248888"/>
        <c:crosses val="autoZero"/>
        <c:crossBetween val="midCat"/>
      </c:valAx>
      <c:valAx>
        <c:axId val="5192488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Alongshore sediment transport (m3/s)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601774184"/>
        <c:crosses val="autoZero"/>
        <c:crossBetween val="midCat"/>
        <c:majorUnit val="0.05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poly"/>
            <c:order val="2"/>
            <c:dispRSqr val="0"/>
            <c:dispEq val="0"/>
          </c:trendline>
          <c:xVal>
            <c:numRef>
              <c:f>Qs!$F$69:$F$87</c:f>
              <c:numCache>
                <c:formatCode>General</c:formatCode>
                <c:ptCount val="19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  <c:pt idx="9">
                  <c:v>45.0</c:v>
                </c:pt>
                <c:pt idx="10">
                  <c:v>50.0</c:v>
                </c:pt>
                <c:pt idx="11">
                  <c:v>55.0</c:v>
                </c:pt>
                <c:pt idx="12">
                  <c:v>60.0</c:v>
                </c:pt>
                <c:pt idx="13">
                  <c:v>65.0</c:v>
                </c:pt>
                <c:pt idx="14">
                  <c:v>70.0</c:v>
                </c:pt>
                <c:pt idx="15">
                  <c:v>75.0</c:v>
                </c:pt>
                <c:pt idx="16">
                  <c:v>80.0</c:v>
                </c:pt>
                <c:pt idx="17">
                  <c:v>85.0</c:v>
                </c:pt>
                <c:pt idx="18">
                  <c:v>90.0</c:v>
                </c:pt>
              </c:numCache>
            </c:numRef>
          </c:xVal>
          <c:yVal>
            <c:numRef>
              <c:f>Qs!$J$69:$J$87</c:f>
              <c:numCache>
                <c:formatCode>General</c:formatCode>
                <c:ptCount val="19"/>
                <c:pt idx="0">
                  <c:v>0.0</c:v>
                </c:pt>
                <c:pt idx="1">
                  <c:v>0.021245096921578</c:v>
                </c:pt>
                <c:pt idx="2">
                  <c:v>0.0417485713332214</c:v>
                </c:pt>
                <c:pt idx="3">
                  <c:v>0.0607964753774664</c:v>
                </c:pt>
                <c:pt idx="4">
                  <c:v>0.0777292187882789</c:v>
                </c:pt>
                <c:pt idx="5">
                  <c:v>0.0919663081104485</c:v>
                </c:pt>
                <c:pt idx="6">
                  <c:v>0.103028268907213</c:v>
                </c:pt>
                <c:pt idx="7">
                  <c:v>0.110554994289742</c:v>
                </c:pt>
                <c:pt idx="8">
                  <c:v>0.114319916913443</c:v>
                </c:pt>
                <c:pt idx="9">
                  <c:v>0.114239593851108</c:v>
                </c:pt>
                <c:pt idx="10">
                  <c:v>0.110378531281259</c:v>
                </c:pt>
                <c:pt idx="11">
                  <c:v>0.102949379351067</c:v>
                </c:pt>
                <c:pt idx="12">
                  <c:v>0.0923090524622242</c:v>
                </c:pt>
                <c:pt idx="13">
                  <c:v>0.0789520270864447</c:v>
                </c:pt>
                <c:pt idx="14">
                  <c:v>0.0635034776165913</c:v>
                </c:pt>
                <c:pt idx="15">
                  <c:v>0.0467185053515497</c:v>
                </c:pt>
                <c:pt idx="16">
                  <c:v>0.0295056677721518</c:v>
                </c:pt>
                <c:pt idx="17">
                  <c:v>0.0130511634969547</c:v>
                </c:pt>
                <c:pt idx="18">
                  <c:v>2.00729936285816E-10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408872"/>
        <c:axId val="518960104"/>
      </c:scatterChart>
      <c:valAx>
        <c:axId val="519408872"/>
        <c:scaling>
          <c:orientation val="minMax"/>
          <c:max val="9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Incoming</a:t>
                </a:r>
                <a:r>
                  <a:rPr lang="en-US" baseline="0"/>
                  <a:t> Wave Angle in degrees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18960104"/>
        <c:crosses val="autoZero"/>
        <c:crossBetween val="midCat"/>
      </c:valAx>
      <c:valAx>
        <c:axId val="518960104"/>
        <c:scaling>
          <c:orientation val="minMax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Alongshore Sediment Transport in m3/s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19408872"/>
        <c:crosses val="autoZero"/>
        <c:crossBetween val="midCat"/>
        <c:majorUnit val="0.05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 cmpd="sng">
              <a:solidFill>
                <a:schemeClr val="tx1"/>
              </a:solidFill>
            </a:ln>
          </c:spPr>
          <c:xVal>
            <c:numRef>
              <c:f>Qs!$E$57:$E$63</c:f>
              <c:numCache>
                <c:formatCode>General</c:formatCode>
                <c:ptCount val="7"/>
                <c:pt idx="0">
                  <c:v>1.0</c:v>
                </c:pt>
                <c:pt idx="1">
                  <c:v>1.5</c:v>
                </c:pt>
                <c:pt idx="2">
                  <c:v>2.0</c:v>
                </c:pt>
                <c:pt idx="3">
                  <c:v>2.5</c:v>
                </c:pt>
                <c:pt idx="4">
                  <c:v>3.0</c:v>
                </c:pt>
                <c:pt idx="5">
                  <c:v>3.5</c:v>
                </c:pt>
                <c:pt idx="6">
                  <c:v>4.0</c:v>
                </c:pt>
              </c:numCache>
            </c:numRef>
          </c:xVal>
          <c:yVal>
            <c:numRef>
              <c:f>Qs!$J$57:$J$63</c:f>
              <c:numCache>
                <c:formatCode>General</c:formatCode>
                <c:ptCount val="7"/>
                <c:pt idx="0">
                  <c:v>0.0662193919192926</c:v>
                </c:pt>
                <c:pt idx="1">
                  <c:v>0.0635881313241437</c:v>
                </c:pt>
                <c:pt idx="2">
                  <c:v>0.0617848773402058</c:v>
                </c:pt>
                <c:pt idx="3">
                  <c:v>0.0604214561513928</c:v>
                </c:pt>
                <c:pt idx="4">
                  <c:v>0.0593298243956012</c:v>
                </c:pt>
                <c:pt idx="5">
                  <c:v>0.0584222641421041</c:v>
                </c:pt>
                <c:pt idx="6">
                  <c:v>0.057647328936467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9504056"/>
        <c:axId val="519317112"/>
      </c:scatterChart>
      <c:valAx>
        <c:axId val="629504056"/>
        <c:scaling>
          <c:orientation val="minMax"/>
          <c:max val="4.0"/>
          <c:min val="1.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Breaking</a:t>
                </a:r>
                <a:r>
                  <a:rPr lang="en-US" sz="1400" baseline="0"/>
                  <a:t> Wave Heigth in m</a:t>
                </a:r>
                <a:endParaRPr lang="en-US" sz="14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519317112"/>
        <c:crosses val="autoZero"/>
        <c:crossBetween val="midCat"/>
      </c:valAx>
      <c:valAx>
        <c:axId val="5193171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Alongshore Sediment Transport (m3/s)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629504056"/>
        <c:crosses val="autoZero"/>
        <c:crossBetween val="midCat"/>
        <c:minorUnit val="0.005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power"/>
            <c:dispRSqr val="0"/>
            <c:dispEq val="0"/>
          </c:trendline>
          <c:xVal>
            <c:numRef>
              <c:f>eta!$B$21:$B$24</c:f>
              <c:numCache>
                <c:formatCode>General</c:formatCode>
                <c:ptCount val="4"/>
                <c:pt idx="0">
                  <c:v>5.0</c:v>
                </c:pt>
                <c:pt idx="1">
                  <c:v>10.0</c:v>
                </c:pt>
                <c:pt idx="2">
                  <c:v>15.0</c:v>
                </c:pt>
                <c:pt idx="3">
                  <c:v>20.0</c:v>
                </c:pt>
              </c:numCache>
            </c:numRef>
          </c:xVal>
          <c:yVal>
            <c:numRef>
              <c:f>eta!$F$21:$F$24</c:f>
              <c:numCache>
                <c:formatCode>General</c:formatCode>
                <c:ptCount val="4"/>
                <c:pt idx="0">
                  <c:v>0.5</c:v>
                </c:pt>
                <c:pt idx="1">
                  <c:v>0.25</c:v>
                </c:pt>
                <c:pt idx="2">
                  <c:v>0.166666666666667</c:v>
                </c:pt>
                <c:pt idx="3">
                  <c:v>0.125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171368"/>
        <c:axId val="616302760"/>
      </c:scatterChart>
      <c:valAx>
        <c:axId val="616171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Water</a:t>
                </a:r>
                <a:r>
                  <a:rPr lang="en-US" baseline="0"/>
                  <a:t> dept in m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16302760"/>
        <c:crosses val="autoZero"/>
        <c:crossBetween val="midCat"/>
      </c:valAx>
      <c:valAx>
        <c:axId val="6163027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Coastline Change</a:t>
                </a:r>
                <a:r>
                  <a:rPr lang="en-US" baseline="0"/>
                  <a:t> in m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1617136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eta!$C$31:$C$38</c:f>
              <c:numCache>
                <c:formatCode>General</c:formatCode>
                <c:ptCount val="8"/>
                <c:pt idx="0">
                  <c:v>0.5</c:v>
                </c:pt>
                <c:pt idx="1">
                  <c:v>1.0</c:v>
                </c:pt>
                <c:pt idx="2">
                  <c:v>5.0</c:v>
                </c:pt>
                <c:pt idx="3">
                  <c:v>10.0</c:v>
                </c:pt>
                <c:pt idx="4">
                  <c:v>15.0</c:v>
                </c:pt>
                <c:pt idx="5">
                  <c:v>20.0</c:v>
                </c:pt>
                <c:pt idx="6">
                  <c:v>25.0</c:v>
                </c:pt>
                <c:pt idx="7">
                  <c:v>30.0</c:v>
                </c:pt>
              </c:numCache>
            </c:numRef>
          </c:xVal>
          <c:yVal>
            <c:numRef>
              <c:f>eta!$F$31:$F$38</c:f>
              <c:numCache>
                <c:formatCode>General</c:formatCode>
                <c:ptCount val="8"/>
                <c:pt idx="0">
                  <c:v>0.25</c:v>
                </c:pt>
                <c:pt idx="1">
                  <c:v>0.5</c:v>
                </c:pt>
                <c:pt idx="2">
                  <c:v>2.5</c:v>
                </c:pt>
                <c:pt idx="3">
                  <c:v>5.0</c:v>
                </c:pt>
                <c:pt idx="4">
                  <c:v>7.5</c:v>
                </c:pt>
                <c:pt idx="5">
                  <c:v>10.0</c:v>
                </c:pt>
                <c:pt idx="6">
                  <c:v>12.5</c:v>
                </c:pt>
                <c:pt idx="7">
                  <c:v>15.0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242344"/>
        <c:axId val="616290664"/>
      </c:scatterChart>
      <c:valAx>
        <c:axId val="616242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Alongshore</a:t>
                </a:r>
                <a:r>
                  <a:rPr lang="en-US" baseline="0"/>
                  <a:t> sediment flux in m3/s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16290664"/>
        <c:crosses val="autoZero"/>
        <c:crossBetween val="midCat"/>
      </c:valAx>
      <c:valAx>
        <c:axId val="6162906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Coastline</a:t>
                </a:r>
                <a:r>
                  <a:rPr lang="en-US" baseline="0"/>
                  <a:t> Change in m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16242344"/>
        <c:crosses val="autoZero"/>
        <c:crossBetween val="midCat"/>
        <c:majorUnit val="4.0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eta!$D$46:$D$52</c:f>
              <c:numCache>
                <c:formatCode>General</c:formatCode>
                <c:ptCount val="7"/>
                <c:pt idx="0">
                  <c:v>5.0</c:v>
                </c:pt>
                <c:pt idx="1">
                  <c:v>10.0</c:v>
                </c:pt>
                <c:pt idx="2">
                  <c:v>20.0</c:v>
                </c:pt>
                <c:pt idx="3">
                  <c:v>30.0</c:v>
                </c:pt>
                <c:pt idx="4">
                  <c:v>40.0</c:v>
                </c:pt>
                <c:pt idx="5">
                  <c:v>50.0</c:v>
                </c:pt>
                <c:pt idx="6">
                  <c:v>60.0</c:v>
                </c:pt>
              </c:numCache>
            </c:numRef>
          </c:xVal>
          <c:yVal>
            <c:numRef>
              <c:f>eta!$F$46:$F$52</c:f>
              <c:numCache>
                <c:formatCode>General</c:formatCode>
                <c:ptCount val="7"/>
                <c:pt idx="0">
                  <c:v>0.25</c:v>
                </c:pt>
                <c:pt idx="1">
                  <c:v>0.5</c:v>
                </c:pt>
                <c:pt idx="2">
                  <c:v>1.0</c:v>
                </c:pt>
                <c:pt idx="3">
                  <c:v>1.5</c:v>
                </c:pt>
                <c:pt idx="4">
                  <c:v>2.0</c:v>
                </c:pt>
                <c:pt idx="5">
                  <c:v>2.5</c:v>
                </c:pt>
                <c:pt idx="6">
                  <c:v>3.0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992664"/>
        <c:axId val="538063656"/>
      </c:scatterChart>
      <c:valAx>
        <c:axId val="523992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38063656"/>
        <c:crosses val="autoZero"/>
        <c:crossBetween val="midCat"/>
      </c:valAx>
      <c:valAx>
        <c:axId val="538063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3992664"/>
        <c:crosses val="autoZero"/>
        <c:crossBetween val="midCat"/>
        <c:majorUnit val="1.0"/>
      </c:valAx>
    </c:plotArea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4" Type="http://schemas.openxmlformats.org/officeDocument/2006/relationships/chart" Target="../charts/chart5.xml"/><Relationship Id="rId1" Type="http://schemas.openxmlformats.org/officeDocument/2006/relationships/chart" Target="../charts/chart2.xml"/><Relationship Id="rId2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Relationship Id="rId3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787400</xdr:colOff>
      <xdr:row>24</xdr:row>
      <xdr:rowOff>38100</xdr:rowOff>
    </xdr:from>
    <xdr:to>
      <xdr:col>15</xdr:col>
      <xdr:colOff>342900</xdr:colOff>
      <xdr:row>39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</xdr:colOff>
      <xdr:row>28</xdr:row>
      <xdr:rowOff>279400</xdr:rowOff>
    </xdr:from>
    <xdr:to>
      <xdr:col>20</xdr:col>
      <xdr:colOff>12700</xdr:colOff>
      <xdr:row>39</xdr:row>
      <xdr:rowOff>279400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12700</xdr:colOff>
      <xdr:row>42</xdr:row>
      <xdr:rowOff>12700</xdr:rowOff>
    </xdr:from>
    <xdr:to>
      <xdr:col>19</xdr:col>
      <xdr:colOff>812800</xdr:colOff>
      <xdr:row>52</xdr:row>
      <xdr:rowOff>215900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50800</xdr:colOff>
      <xdr:row>68</xdr:row>
      <xdr:rowOff>0</xdr:rowOff>
    </xdr:from>
    <xdr:to>
      <xdr:col>20</xdr:col>
      <xdr:colOff>228600</xdr:colOff>
      <xdr:row>85</xdr:row>
      <xdr:rowOff>50800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819150</xdr:colOff>
      <xdr:row>54</xdr:row>
      <xdr:rowOff>19050</xdr:rowOff>
    </xdr:from>
    <xdr:to>
      <xdr:col>20</xdr:col>
      <xdr:colOff>12700</xdr:colOff>
      <xdr:row>63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647700</xdr:colOff>
      <xdr:row>14</xdr:row>
      <xdr:rowOff>177800</xdr:rowOff>
    </xdr:from>
    <xdr:to>
      <xdr:col>15</xdr:col>
      <xdr:colOff>584200</xdr:colOff>
      <xdr:row>27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723900</xdr:colOff>
      <xdr:row>29</xdr:row>
      <xdr:rowOff>38100</xdr:rowOff>
    </xdr:from>
    <xdr:to>
      <xdr:col>15</xdr:col>
      <xdr:colOff>571500</xdr:colOff>
      <xdr:row>40</xdr:row>
      <xdr:rowOff>165100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711200</xdr:colOff>
      <xdr:row>43</xdr:row>
      <xdr:rowOff>38100</xdr:rowOff>
    </xdr:from>
    <xdr:to>
      <xdr:col>15</xdr:col>
      <xdr:colOff>596900</xdr:colOff>
      <xdr:row>55</xdr:row>
      <xdr:rowOff>101600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activeCell="M20" sqref="M20"/>
    </sheetView>
  </sheetViews>
  <sheetFormatPr baseColWidth="10" defaultRowHeight="20" x14ac:dyDescent="0"/>
  <cols>
    <col min="1" max="16384" width="10.83203125" style="1"/>
  </cols>
  <sheetData>
    <row r="1" spans="1:9" ht="23">
      <c r="A1" s="2" t="s">
        <v>55</v>
      </c>
    </row>
    <row r="3" spans="1:9">
      <c r="A3" s="1" t="s">
        <v>48</v>
      </c>
    </row>
    <row r="5" spans="1:9">
      <c r="A5" s="1" t="s">
        <v>32</v>
      </c>
      <c r="I5" s="1" t="s">
        <v>37</v>
      </c>
    </row>
    <row r="6" spans="1:9">
      <c r="A6" s="1" t="s">
        <v>49</v>
      </c>
      <c r="B6" s="1" t="s">
        <v>50</v>
      </c>
    </row>
    <row r="7" spans="1:9">
      <c r="A7" s="1" t="s">
        <v>19</v>
      </c>
      <c r="B7" s="1" t="s">
        <v>51</v>
      </c>
      <c r="I7" s="1" t="s">
        <v>23</v>
      </c>
    </row>
    <row r="8" spans="1:9">
      <c r="A8" s="1" t="s">
        <v>2</v>
      </c>
      <c r="B8" s="1" t="s">
        <v>8</v>
      </c>
      <c r="I8" s="1" t="s">
        <v>52</v>
      </c>
    </row>
    <row r="9" spans="1:9">
      <c r="A9" s="1" t="s">
        <v>3</v>
      </c>
      <c r="B9" s="1" t="s">
        <v>4</v>
      </c>
      <c r="I9" s="1" t="s">
        <v>52</v>
      </c>
    </row>
    <row r="12" spans="1:9">
      <c r="A12" s="1" t="s">
        <v>28</v>
      </c>
    </row>
    <row r="14" spans="1:9">
      <c r="B14" s="1" t="s">
        <v>19</v>
      </c>
      <c r="C14" s="1" t="s">
        <v>7</v>
      </c>
      <c r="E14" s="1" t="s">
        <v>49</v>
      </c>
    </row>
    <row r="15" spans="1:9">
      <c r="B15" s="1">
        <v>1</v>
      </c>
      <c r="C15" s="1">
        <v>15</v>
      </c>
      <c r="E15" s="1">
        <f>B15^2*SIN(C15/180*3.1415926)*COS(C15*3.1415926/180)</f>
        <v>0.24999999613248977</v>
      </c>
    </row>
    <row r="16" spans="1:9">
      <c r="B16" s="1">
        <v>2</v>
      </c>
      <c r="C16" s="1">
        <v>45</v>
      </c>
      <c r="E16" s="1">
        <f>B16^2*SIN(C16/180*3.1415926)*COS(C16*3.1415926/180)</f>
        <v>1.9999999999999993</v>
      </c>
    </row>
    <row r="19" spans="1:5">
      <c r="A19" s="1" t="s">
        <v>53</v>
      </c>
    </row>
    <row r="21" spans="1:5">
      <c r="B21" s="1" t="s">
        <v>19</v>
      </c>
      <c r="C21" s="1" t="s">
        <v>7</v>
      </c>
      <c r="E21" s="1" t="s">
        <v>49</v>
      </c>
    </row>
    <row r="22" spans="1:5">
      <c r="B22" s="1">
        <v>1</v>
      </c>
      <c r="C22" s="1">
        <v>0</v>
      </c>
      <c r="E22" s="1">
        <f>B22^2*SIN(C22/180*3.1415926)*COS(C22*3.1415926/180)</f>
        <v>0</v>
      </c>
    </row>
    <row r="23" spans="1:5">
      <c r="B23" s="1">
        <v>1</v>
      </c>
      <c r="C23" s="1">
        <v>5</v>
      </c>
      <c r="E23" s="1">
        <f t="shared" ref="E23:E40" si="0">B23^2*SIN(C23/180*3.1415926)*COS(C23*3.1415926/180)</f>
        <v>8.6824087367475059E-2</v>
      </c>
    </row>
    <row r="24" spans="1:5">
      <c r="B24" s="1">
        <v>1</v>
      </c>
      <c r="C24" s="1">
        <v>10</v>
      </c>
      <c r="E24" s="1">
        <f t="shared" si="0"/>
        <v>0.17101006886517142</v>
      </c>
    </row>
    <row r="25" spans="1:5">
      <c r="B25" s="1">
        <v>1</v>
      </c>
      <c r="C25" s="1">
        <v>15</v>
      </c>
      <c r="E25" s="1">
        <f t="shared" si="0"/>
        <v>0.24999999613248977</v>
      </c>
    </row>
    <row r="26" spans="1:5">
      <c r="B26" s="1">
        <v>1</v>
      </c>
      <c r="C26" s="1">
        <v>20</v>
      </c>
      <c r="E26" s="1">
        <f t="shared" si="0"/>
        <v>0.32139380028191816</v>
      </c>
    </row>
    <row r="27" spans="1:5">
      <c r="B27" s="1">
        <v>1</v>
      </c>
      <c r="C27" s="1">
        <v>25</v>
      </c>
      <c r="E27" s="1">
        <f t="shared" si="0"/>
        <v>0.38302221677520354</v>
      </c>
    </row>
    <row r="28" spans="1:5">
      <c r="B28" s="1">
        <v>1</v>
      </c>
      <c r="C28" s="1">
        <v>30</v>
      </c>
      <c r="E28" s="1">
        <f t="shared" si="0"/>
        <v>0.43301269742640314</v>
      </c>
    </row>
    <row r="29" spans="1:5">
      <c r="B29" s="1">
        <v>1</v>
      </c>
      <c r="C29" s="1">
        <v>35</v>
      </c>
      <c r="E29" s="1">
        <f t="shared" si="0"/>
        <v>0.46984630682902295</v>
      </c>
    </row>
    <row r="30" spans="1:5">
      <c r="B30" s="1">
        <v>1</v>
      </c>
      <c r="C30" s="1">
        <v>40</v>
      </c>
      <c r="E30" s="1">
        <f t="shared" si="0"/>
        <v>0.49240387443815503</v>
      </c>
    </row>
    <row r="31" spans="1:5">
      <c r="B31" s="1">
        <v>1</v>
      </c>
      <c r="C31" s="1">
        <v>45</v>
      </c>
      <c r="E31" s="1">
        <f t="shared" si="0"/>
        <v>0.49999999999999983</v>
      </c>
    </row>
    <row r="32" spans="1:5">
      <c r="B32" s="1">
        <v>1</v>
      </c>
      <c r="C32" s="1">
        <v>50</v>
      </c>
      <c r="E32" s="1">
        <f t="shared" si="0"/>
        <v>0.49240387909103989</v>
      </c>
    </row>
    <row r="33" spans="2:5">
      <c r="B33" s="1">
        <v>1</v>
      </c>
      <c r="C33" s="1">
        <v>55</v>
      </c>
      <c r="E33" s="1">
        <f t="shared" si="0"/>
        <v>0.46984631599341714</v>
      </c>
    </row>
    <row r="34" spans="2:5">
      <c r="B34" s="1">
        <v>1</v>
      </c>
      <c r="C34" s="1">
        <v>60</v>
      </c>
      <c r="E34" s="1">
        <f t="shared" si="0"/>
        <v>0.43301271082385134</v>
      </c>
    </row>
    <row r="35" spans="2:5">
      <c r="B35" s="1">
        <v>1</v>
      </c>
      <c r="C35" s="1">
        <v>65</v>
      </c>
      <c r="E35" s="1">
        <f t="shared" si="0"/>
        <v>0.38302223399863089</v>
      </c>
    </row>
    <row r="36" spans="2:5">
      <c r="B36" s="1">
        <v>1</v>
      </c>
      <c r="C36" s="1">
        <v>70</v>
      </c>
      <c r="E36" s="1">
        <f t="shared" si="0"/>
        <v>0.32139382080799961</v>
      </c>
    </row>
    <row r="37" spans="2:5">
      <c r="B37" s="1">
        <v>1</v>
      </c>
      <c r="C37" s="1">
        <v>75</v>
      </c>
      <c r="E37" s="1">
        <f t="shared" si="0"/>
        <v>0.25000001933755051</v>
      </c>
    </row>
    <row r="38" spans="2:5">
      <c r="B38" s="1">
        <v>1</v>
      </c>
      <c r="C38" s="1">
        <v>80</v>
      </c>
      <c r="E38" s="1">
        <f t="shared" si="0"/>
        <v>0.17101009404413786</v>
      </c>
    </row>
    <row r="39" spans="2:5">
      <c r="B39" s="1">
        <v>1</v>
      </c>
      <c r="C39" s="1">
        <v>85</v>
      </c>
      <c r="E39" s="1">
        <f t="shared" si="0"/>
        <v>8.6824113755296889E-2</v>
      </c>
    </row>
    <row r="40" spans="2:5">
      <c r="B40" s="1">
        <v>1</v>
      </c>
      <c r="C40" s="1">
        <v>90</v>
      </c>
      <c r="E40" s="1">
        <f t="shared" si="0"/>
        <v>2.6794896585053706E-8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workbookViewId="0">
      <selection activeCell="O8" sqref="O8:T9"/>
    </sheetView>
  </sheetViews>
  <sheetFormatPr baseColWidth="10" defaultRowHeight="20" x14ac:dyDescent="0"/>
  <cols>
    <col min="1" max="5" width="10.83203125" style="1"/>
    <col min="6" max="6" width="38.6640625" style="1" customWidth="1"/>
    <col min="7" max="16384" width="10.83203125" style="1"/>
  </cols>
  <sheetData>
    <row r="1" spans="1:10" ht="23">
      <c r="A1" s="2" t="s">
        <v>54</v>
      </c>
    </row>
    <row r="3" spans="1:10" ht="23">
      <c r="A3" s="3" t="s">
        <v>20</v>
      </c>
      <c r="B3" s="3"/>
      <c r="C3" s="3"/>
      <c r="D3" s="3"/>
      <c r="E3" s="3"/>
      <c r="F3" s="3"/>
      <c r="G3" s="3"/>
      <c r="H3" s="3"/>
      <c r="I3" s="3"/>
      <c r="J3" s="3"/>
    </row>
    <row r="4" spans="1:10" ht="23">
      <c r="A4" s="3"/>
      <c r="B4" s="3"/>
      <c r="C4" s="3"/>
      <c r="D4" s="3"/>
      <c r="E4" s="3"/>
      <c r="F4" s="3"/>
      <c r="G4" s="3"/>
      <c r="H4" s="3"/>
      <c r="I4" s="3"/>
      <c r="J4" s="3"/>
    </row>
    <row r="5" spans="1:10" ht="23">
      <c r="A5" s="3" t="s">
        <v>14</v>
      </c>
      <c r="B5" s="3"/>
      <c r="C5" s="3"/>
      <c r="D5" s="3"/>
      <c r="E5" s="3"/>
      <c r="F5" s="3"/>
      <c r="G5" s="3"/>
      <c r="H5" s="3"/>
      <c r="I5" s="3"/>
      <c r="J5" s="3"/>
    </row>
    <row r="6" spans="1:10" ht="23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23">
      <c r="A7" s="3" t="s">
        <v>31</v>
      </c>
      <c r="B7" s="3"/>
      <c r="C7" s="3"/>
      <c r="D7" s="3"/>
      <c r="E7" s="3"/>
      <c r="F7" s="3"/>
      <c r="G7" s="3"/>
      <c r="H7" s="3"/>
      <c r="I7" s="3"/>
      <c r="J7" s="3"/>
    </row>
    <row r="8" spans="1:10" ht="23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23">
      <c r="A9" s="3" t="s">
        <v>27</v>
      </c>
      <c r="B9" s="3"/>
      <c r="C9" s="3"/>
      <c r="D9" s="3"/>
      <c r="E9" s="3"/>
      <c r="F9" s="3"/>
      <c r="G9" s="3"/>
      <c r="H9" s="3"/>
      <c r="I9" s="3"/>
      <c r="J9" s="3"/>
    </row>
    <row r="10" spans="1:10" ht="23">
      <c r="A10" s="3"/>
      <c r="B10" s="3"/>
      <c r="C10" s="3"/>
      <c r="D10" s="3"/>
      <c r="E10" s="3"/>
      <c r="F10" s="3"/>
      <c r="G10" s="3" t="s">
        <v>21</v>
      </c>
      <c r="H10" s="3"/>
      <c r="I10" s="3"/>
      <c r="J10" s="3"/>
    </row>
    <row r="11" spans="1:10" ht="23">
      <c r="A11" s="3" t="s">
        <v>0</v>
      </c>
      <c r="B11" s="3" t="s">
        <v>1</v>
      </c>
      <c r="C11" s="3"/>
      <c r="D11" s="3"/>
      <c r="E11" s="3"/>
      <c r="F11" s="3"/>
      <c r="G11" s="3" t="s">
        <v>41</v>
      </c>
      <c r="H11" s="3"/>
      <c r="I11" s="3"/>
      <c r="J11" s="3"/>
    </row>
    <row r="12" spans="1:10" ht="23">
      <c r="A12" s="3" t="s">
        <v>15</v>
      </c>
      <c r="B12" s="3" t="s">
        <v>16</v>
      </c>
      <c r="C12" s="3"/>
      <c r="D12" s="3"/>
      <c r="E12" s="3"/>
      <c r="F12" s="3"/>
      <c r="G12" s="3" t="s">
        <v>22</v>
      </c>
      <c r="H12" s="3"/>
      <c r="I12" s="3"/>
      <c r="J12" s="3"/>
    </row>
    <row r="13" spans="1:10" ht="23">
      <c r="A13" s="3" t="s">
        <v>19</v>
      </c>
      <c r="B13" s="3" t="s">
        <v>57</v>
      </c>
      <c r="C13" s="3"/>
      <c r="D13" s="3"/>
      <c r="E13" s="3"/>
      <c r="F13" s="3"/>
      <c r="G13" s="3" t="s">
        <v>23</v>
      </c>
      <c r="H13" s="3"/>
      <c r="I13" s="3"/>
      <c r="J13" s="3"/>
    </row>
    <row r="14" spans="1:10" ht="23">
      <c r="A14" s="3" t="s">
        <v>2</v>
      </c>
      <c r="B14" s="3" t="s">
        <v>8</v>
      </c>
      <c r="C14" s="3"/>
      <c r="D14" s="3"/>
      <c r="E14" s="3"/>
      <c r="F14" s="3"/>
      <c r="G14" s="3" t="s">
        <v>24</v>
      </c>
      <c r="H14" s="3"/>
      <c r="I14" s="3"/>
      <c r="J14" s="3"/>
    </row>
    <row r="15" spans="1:10" ht="23">
      <c r="A15" s="3" t="s">
        <v>3</v>
      </c>
      <c r="B15" s="3" t="s">
        <v>4</v>
      </c>
      <c r="C15" s="3"/>
      <c r="D15" s="3"/>
      <c r="E15" s="3"/>
      <c r="F15" s="3"/>
      <c r="G15" s="3" t="s">
        <v>24</v>
      </c>
      <c r="H15" s="3"/>
      <c r="I15" s="3"/>
      <c r="J15" s="3"/>
    </row>
    <row r="16" spans="1:10" ht="23">
      <c r="A16" s="3" t="s">
        <v>9</v>
      </c>
      <c r="B16" s="3" t="s">
        <v>6</v>
      </c>
      <c r="C16" s="3"/>
      <c r="D16" s="3"/>
      <c r="E16" s="3"/>
      <c r="F16" s="3"/>
      <c r="G16" s="3" t="s">
        <v>25</v>
      </c>
      <c r="H16" s="3"/>
      <c r="I16" s="3"/>
      <c r="J16" s="3"/>
    </row>
    <row r="17" spans="1:10" ht="23">
      <c r="A17" s="3" t="s">
        <v>10</v>
      </c>
      <c r="B17" s="3" t="s">
        <v>11</v>
      </c>
      <c r="C17" s="3"/>
      <c r="D17" s="3"/>
      <c r="E17" s="3"/>
      <c r="F17" s="3"/>
      <c r="G17" s="3" t="s">
        <v>26</v>
      </c>
      <c r="H17" s="3"/>
      <c r="I17" s="3"/>
      <c r="J17" s="3"/>
    </row>
    <row r="18" spans="1:10" ht="23">
      <c r="A18" s="3" t="s">
        <v>12</v>
      </c>
      <c r="B18" s="3" t="s">
        <v>13</v>
      </c>
      <c r="C18" s="3"/>
      <c r="D18" s="3"/>
      <c r="E18" s="3"/>
      <c r="F18" s="3"/>
      <c r="G18" s="3" t="s">
        <v>23</v>
      </c>
      <c r="H18" s="3"/>
      <c r="I18" s="3"/>
      <c r="J18" s="3"/>
    </row>
    <row r="19" spans="1:10" ht="23">
      <c r="A19" s="3" t="s">
        <v>5</v>
      </c>
      <c r="B19" s="3" t="s">
        <v>6</v>
      </c>
      <c r="C19" s="3"/>
      <c r="D19" s="3"/>
      <c r="E19" s="3"/>
      <c r="F19" s="3"/>
      <c r="G19" s="3" t="s">
        <v>29</v>
      </c>
      <c r="H19" s="3"/>
      <c r="I19" s="3"/>
      <c r="J19" s="3"/>
    </row>
    <row r="20" spans="1:10" ht="23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0" ht="23">
      <c r="A21" s="3" t="s">
        <v>28</v>
      </c>
      <c r="B21" s="3"/>
      <c r="C21" s="3"/>
      <c r="D21" s="3"/>
      <c r="E21" s="3"/>
      <c r="F21" s="3"/>
      <c r="G21" s="3"/>
      <c r="H21" s="3"/>
      <c r="I21" s="3"/>
      <c r="J21" s="3"/>
    </row>
    <row r="22" spans="1:10" ht="23">
      <c r="A22" s="3"/>
      <c r="B22" s="3" t="s">
        <v>5</v>
      </c>
      <c r="C22" s="3" t="s">
        <v>19</v>
      </c>
      <c r="D22" s="3" t="s">
        <v>10</v>
      </c>
      <c r="E22" s="3" t="s">
        <v>12</v>
      </c>
      <c r="F22" s="3" t="s">
        <v>17</v>
      </c>
      <c r="G22" s="3"/>
      <c r="H22" s="3" t="s">
        <v>15</v>
      </c>
      <c r="I22" s="3" t="s">
        <v>18</v>
      </c>
      <c r="J22" s="3" t="s">
        <v>0</v>
      </c>
    </row>
    <row r="23" spans="1:10" ht="23">
      <c r="A23" s="3"/>
      <c r="B23" s="3">
        <v>0.4</v>
      </c>
      <c r="C23" s="3">
        <v>2</v>
      </c>
      <c r="D23" s="3">
        <v>10</v>
      </c>
      <c r="E23" s="3">
        <v>2.35</v>
      </c>
      <c r="F23" s="3">
        <v>15</v>
      </c>
      <c r="G23" s="3"/>
      <c r="H23" s="3">
        <f>C23*7/E23</f>
        <v>5.957446808510638</v>
      </c>
      <c r="I23" s="3">
        <f>B23*POWER((SQRT(9.8*H23)/2/3.1415926),0.2)</f>
        <v>0.41596102915256927</v>
      </c>
      <c r="J23" s="3">
        <f>I23*POWER(C23,12/5)*POWER(D23,0.2)*POWER(COS(F23*3.1415926/180),1.2)*SIN(F23/180*3.1415926)</f>
        <v>0.86387994372225096</v>
      </c>
    </row>
    <row r="24" spans="1:10" ht="23">
      <c r="A24" s="3"/>
      <c r="B24" s="3">
        <v>0.4</v>
      </c>
      <c r="C24" s="3">
        <v>2</v>
      </c>
      <c r="D24" s="3">
        <v>10</v>
      </c>
      <c r="E24" s="3">
        <v>2.2599999999999998</v>
      </c>
      <c r="F24" s="3">
        <v>30</v>
      </c>
      <c r="G24" s="3"/>
      <c r="H24" s="3">
        <f t="shared" ref="H24:H25" si="0">C24*7/E24</f>
        <v>6.1946902654867264</v>
      </c>
      <c r="I24" s="3">
        <f>B24*POWER((SQRT(9.8*H24)/2/3.1415926),0.2)</f>
        <v>0.41758855410420515</v>
      </c>
      <c r="J24" s="3">
        <f>I24*POWER(C24,12/5)*POWER(D24,0.2)*POWER(COS(F24*3.1415926/180),1.2)*SIN(F24/180*3.1415926)</f>
        <v>1.4696953980171705</v>
      </c>
    </row>
    <row r="25" spans="1:10" ht="23">
      <c r="A25" s="3"/>
      <c r="B25" s="3">
        <v>0.4</v>
      </c>
      <c r="C25" s="3">
        <v>2</v>
      </c>
      <c r="D25" s="3">
        <v>10</v>
      </c>
      <c r="E25" s="3">
        <v>2.09</v>
      </c>
      <c r="F25" s="3">
        <v>45</v>
      </c>
      <c r="G25" s="3"/>
      <c r="H25" s="3">
        <f t="shared" si="0"/>
        <v>6.6985645933014357</v>
      </c>
      <c r="I25" s="3">
        <f>B25*POWER((SQRT(9.8*H25)/2/3.1415926),0.2)</f>
        <v>0.42086692966794337</v>
      </c>
      <c r="J25" s="3">
        <f>I25*POWER(C25,12/5)*POWER(D25,0.2)*POWER(COS(F25*3.1415926/180),1.2)*SIN(F25/180*3.1415926)</f>
        <v>1.6424183826168417</v>
      </c>
    </row>
    <row r="26" spans="1:10" ht="23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ht="23">
      <c r="A27" s="3" t="s">
        <v>30</v>
      </c>
      <c r="B27" s="3"/>
      <c r="C27" s="3"/>
      <c r="D27" s="3"/>
      <c r="E27" s="3"/>
      <c r="F27" s="3"/>
      <c r="G27" s="3"/>
      <c r="H27" s="3"/>
      <c r="I27" s="3"/>
      <c r="J27" s="3"/>
    </row>
    <row r="28" spans="1:10" ht="23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spans="1:10" ht="23">
      <c r="A29" s="3"/>
      <c r="B29" s="3" t="s">
        <v>5</v>
      </c>
      <c r="C29" s="3" t="s">
        <v>19</v>
      </c>
      <c r="D29" s="3" t="s">
        <v>10</v>
      </c>
      <c r="E29" s="3" t="s">
        <v>12</v>
      </c>
      <c r="F29" s="3" t="s">
        <v>17</v>
      </c>
      <c r="G29" s="3"/>
      <c r="H29" s="3" t="s">
        <v>15</v>
      </c>
      <c r="I29" s="3" t="s">
        <v>18</v>
      </c>
      <c r="J29" s="3" t="s">
        <v>0</v>
      </c>
    </row>
    <row r="30" spans="1:10" ht="23">
      <c r="A30" s="3"/>
      <c r="B30" s="3">
        <v>0.4</v>
      </c>
      <c r="C30" s="3">
        <v>1</v>
      </c>
      <c r="D30" s="3">
        <v>10</v>
      </c>
      <c r="E30" s="3">
        <v>2.35</v>
      </c>
      <c r="F30" s="3">
        <v>15</v>
      </c>
      <c r="G30" s="3"/>
      <c r="H30" s="3">
        <f>C30*7/E30</f>
        <v>2.978723404255319</v>
      </c>
      <c r="I30" s="3">
        <f>B30*POWER((SQRT(9.8*H30)/2/3.1415926),0.2)</f>
        <v>0.38810536339295088</v>
      </c>
      <c r="J30" s="3">
        <f>I30*POWER(C30,12/5)*POWER(D30,0.2)*POWER(COS(F30*3.1415926/180),1.2)*SIN(F30/180*3.1415926)</f>
        <v>0.15271384158426418</v>
      </c>
    </row>
    <row r="31" spans="1:10" ht="23">
      <c r="A31" s="3"/>
      <c r="B31" s="3">
        <v>0.4</v>
      </c>
      <c r="C31" s="3">
        <v>2</v>
      </c>
      <c r="D31" s="3">
        <v>10</v>
      </c>
      <c r="E31" s="3">
        <v>2.35</v>
      </c>
      <c r="F31" s="3">
        <v>15</v>
      </c>
      <c r="G31" s="3"/>
      <c r="H31" s="3">
        <f t="shared" ref="H31:H39" si="1">C31*7/E31</f>
        <v>5.957446808510638</v>
      </c>
      <c r="I31" s="3">
        <f t="shared" ref="I31:I39" si="2">B31*POWER((SQRT(9.8*H31)/2/3.1415926),0.2)</f>
        <v>0.41596102915256927</v>
      </c>
      <c r="J31" s="3">
        <f t="shared" ref="J31:J39" si="3">I31*POWER(C31,12/5)*POWER(D31,0.2)*POWER(COS(F31*3.1415926/180),1.2)*SIN(F31/180*3.1415926)</f>
        <v>0.86387994372225096</v>
      </c>
    </row>
    <row r="32" spans="1:10" ht="23">
      <c r="A32" s="3"/>
      <c r="B32" s="3">
        <v>0.4</v>
      </c>
      <c r="C32" s="3">
        <v>3</v>
      </c>
      <c r="D32" s="3">
        <v>10</v>
      </c>
      <c r="E32" s="3">
        <v>2.35</v>
      </c>
      <c r="F32" s="3">
        <v>15</v>
      </c>
      <c r="G32" s="3"/>
      <c r="H32" s="3">
        <f t="shared" si="1"/>
        <v>8.9361702127659566</v>
      </c>
      <c r="I32" s="3">
        <f t="shared" si="2"/>
        <v>0.43317339004972227</v>
      </c>
      <c r="J32" s="3">
        <f t="shared" si="3"/>
        <v>2.3805731937867334</v>
      </c>
    </row>
    <row r="33" spans="1:10" ht="23">
      <c r="A33" s="3"/>
      <c r="B33" s="3">
        <v>0.4</v>
      </c>
      <c r="C33" s="3">
        <v>4</v>
      </c>
      <c r="D33" s="3">
        <v>10</v>
      </c>
      <c r="E33" s="3">
        <v>2.35</v>
      </c>
      <c r="F33" s="3">
        <v>15</v>
      </c>
      <c r="G33" s="3"/>
      <c r="H33" s="3">
        <f t="shared" si="1"/>
        <v>11.914893617021276</v>
      </c>
      <c r="I33" s="3">
        <f t="shared" si="2"/>
        <v>0.44581599249500919</v>
      </c>
      <c r="J33" s="3">
        <f t="shared" si="3"/>
        <v>4.8868429306964538</v>
      </c>
    </row>
    <row r="34" spans="1:10" ht="23">
      <c r="A34" s="3"/>
      <c r="B34" s="3">
        <v>0.4</v>
      </c>
      <c r="C34" s="3">
        <v>5</v>
      </c>
      <c r="D34" s="3">
        <v>10</v>
      </c>
      <c r="E34" s="3">
        <v>2.35</v>
      </c>
      <c r="F34" s="3">
        <v>15</v>
      </c>
      <c r="G34" s="3"/>
      <c r="H34" s="3">
        <f t="shared" si="1"/>
        <v>14.893617021276595</v>
      </c>
      <c r="I34" s="3">
        <f t="shared" si="2"/>
        <v>0.45587591175541953</v>
      </c>
      <c r="J34" s="3">
        <f t="shared" si="3"/>
        <v>8.5369632721887196</v>
      </c>
    </row>
    <row r="35" spans="1:10" ht="23">
      <c r="A35" s="3"/>
      <c r="B35" s="3">
        <v>0.4</v>
      </c>
      <c r="C35" s="3">
        <v>6</v>
      </c>
      <c r="D35" s="3">
        <v>10</v>
      </c>
      <c r="E35" s="3">
        <v>2.35</v>
      </c>
      <c r="F35" s="3">
        <v>15</v>
      </c>
      <c r="G35" s="3"/>
      <c r="H35" s="3">
        <f t="shared" si="1"/>
        <v>17.872340425531913</v>
      </c>
      <c r="I35" s="3">
        <f t="shared" si="2"/>
        <v>0.46426374413217508</v>
      </c>
      <c r="J35" s="3">
        <f t="shared" si="3"/>
        <v>13.466555587500119</v>
      </c>
    </row>
    <row r="36" spans="1:10" ht="23">
      <c r="A36" s="3"/>
      <c r="B36" s="3">
        <v>0.4</v>
      </c>
      <c r="C36" s="3">
        <v>7</v>
      </c>
      <c r="D36" s="3">
        <v>10</v>
      </c>
      <c r="E36" s="3">
        <v>2.35</v>
      </c>
      <c r="F36" s="3">
        <v>15</v>
      </c>
      <c r="G36" s="3"/>
      <c r="H36" s="3">
        <f t="shared" si="1"/>
        <v>20.851063829787233</v>
      </c>
      <c r="I36" s="3">
        <f t="shared" si="2"/>
        <v>0.47147584601664233</v>
      </c>
      <c r="J36" s="3">
        <f t="shared" si="3"/>
        <v>19.798099482874576</v>
      </c>
    </row>
    <row r="37" spans="1:10" ht="23">
      <c r="A37" s="3"/>
      <c r="B37" s="3">
        <v>0.4</v>
      </c>
      <c r="C37" s="3">
        <v>8</v>
      </c>
      <c r="D37" s="3">
        <v>10</v>
      </c>
      <c r="E37" s="3">
        <v>2.35</v>
      </c>
      <c r="F37" s="3">
        <v>15</v>
      </c>
      <c r="G37" s="3"/>
      <c r="H37" s="3">
        <f t="shared" si="1"/>
        <v>23.829787234042552</v>
      </c>
      <c r="I37" s="3">
        <f t="shared" si="2"/>
        <v>0.47781374993043002</v>
      </c>
      <c r="J37" s="3">
        <f t="shared" si="3"/>
        <v>27.644158199112017</v>
      </c>
    </row>
    <row r="38" spans="1:10" ht="23">
      <c r="A38" s="3"/>
      <c r="B38" s="3">
        <v>0.4</v>
      </c>
      <c r="C38" s="3">
        <v>9</v>
      </c>
      <c r="D38" s="3">
        <v>10</v>
      </c>
      <c r="E38" s="3">
        <v>2.35</v>
      </c>
      <c r="F38" s="3">
        <v>15</v>
      </c>
      <c r="G38" s="3"/>
      <c r="H38" s="3">
        <f t="shared" si="1"/>
        <v>26.808510638297872</v>
      </c>
      <c r="I38" s="3">
        <f t="shared" si="2"/>
        <v>0.48347485900932247</v>
      </c>
      <c r="J38" s="3">
        <f t="shared" si="3"/>
        <v>37.109463504976198</v>
      </c>
    </row>
    <row r="39" spans="1:10" ht="23">
      <c r="A39" s="3"/>
      <c r="B39" s="3">
        <v>0.4</v>
      </c>
      <c r="C39" s="3">
        <v>10</v>
      </c>
      <c r="D39" s="3">
        <v>10</v>
      </c>
      <c r="E39" s="3">
        <v>2.35</v>
      </c>
      <c r="F39" s="3">
        <v>15</v>
      </c>
      <c r="G39" s="3"/>
      <c r="H39" s="3">
        <f t="shared" si="1"/>
        <v>29.787234042553191</v>
      </c>
      <c r="I39" s="3">
        <f t="shared" si="2"/>
        <v>0.48859570442899564</v>
      </c>
      <c r="J39" s="3">
        <f t="shared" si="3"/>
        <v>48.292356964041161</v>
      </c>
    </row>
    <row r="40" spans="1:10" ht="23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ht="23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 ht="23">
      <c r="A42" s="3" t="s">
        <v>56</v>
      </c>
      <c r="B42" s="3"/>
      <c r="C42" s="3"/>
      <c r="D42" s="3"/>
      <c r="E42" s="3"/>
      <c r="F42" s="3"/>
      <c r="G42" s="3"/>
      <c r="H42" s="3"/>
      <c r="I42" s="3"/>
      <c r="J42" s="3"/>
    </row>
    <row r="43" spans="1:10" ht="23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 ht="23">
      <c r="A44" s="3"/>
      <c r="B44" s="3" t="s">
        <v>5</v>
      </c>
      <c r="C44" s="3" t="s">
        <v>19</v>
      </c>
      <c r="D44" s="3" t="s">
        <v>10</v>
      </c>
      <c r="E44" s="3" t="s">
        <v>12</v>
      </c>
      <c r="F44" s="3" t="s">
        <v>17</v>
      </c>
      <c r="G44" s="3"/>
      <c r="H44" s="3" t="s">
        <v>15</v>
      </c>
      <c r="I44" s="3" t="s">
        <v>18</v>
      </c>
      <c r="J44" s="3" t="s">
        <v>0</v>
      </c>
    </row>
    <row r="45" spans="1:10" ht="23">
      <c r="A45" s="3"/>
      <c r="B45" s="3">
        <v>0.4</v>
      </c>
      <c r="C45" s="3">
        <v>1</v>
      </c>
      <c r="D45" s="3">
        <v>0.1</v>
      </c>
      <c r="E45" s="3">
        <v>2.35</v>
      </c>
      <c r="F45" s="3">
        <v>15</v>
      </c>
      <c r="G45" s="3"/>
      <c r="H45" s="3">
        <f>C45*7/E45</f>
        <v>2.978723404255319</v>
      </c>
      <c r="I45" s="3">
        <f>B45*POWER((SQRT(9.8*H45)/2/3.1415926),0.2)</f>
        <v>0.38810536339295088</v>
      </c>
      <c r="J45" s="3">
        <f>I45*POWER(C45,12/5)*POWER(D45,0.2)*POWER(COS(F45*3.1415926/180),1.2)*SIN(F45/180*3.1415926)</f>
        <v>6.0796475377466422E-2</v>
      </c>
    </row>
    <row r="46" spans="1:10" ht="23">
      <c r="A46" s="3"/>
      <c r="B46" s="3">
        <v>0.4</v>
      </c>
      <c r="C46" s="3">
        <v>1</v>
      </c>
      <c r="D46" s="3">
        <v>0.5</v>
      </c>
      <c r="E46" s="3">
        <v>2.35</v>
      </c>
      <c r="F46" s="3">
        <v>15</v>
      </c>
      <c r="G46" s="3"/>
      <c r="H46" s="3">
        <f t="shared" ref="H46:H52" si="4">C46*7/E46</f>
        <v>2.978723404255319</v>
      </c>
      <c r="I46" s="3">
        <f t="shared" ref="I46:I52" si="5">B46*POWER((SQRT(9.8*H46)/2/3.1415926),0.2)</f>
        <v>0.38810536339295088</v>
      </c>
      <c r="J46" s="3">
        <f t="shared" ref="J46:J52" si="6">I46*POWER(C46,12/5)*POWER(D46,0.2)*POWER(COS(F46*3.1415926/180),1.2)*SIN(F46/180*3.1415926)</f>
        <v>8.3882700390586817E-2</v>
      </c>
    </row>
    <row r="47" spans="1:10" ht="23">
      <c r="A47" s="3"/>
      <c r="B47" s="3">
        <v>0.4</v>
      </c>
      <c r="C47" s="3">
        <v>1</v>
      </c>
      <c r="D47" s="3">
        <v>1</v>
      </c>
      <c r="E47" s="3">
        <v>2.35</v>
      </c>
      <c r="F47" s="3">
        <v>15</v>
      </c>
      <c r="G47" s="3"/>
      <c r="H47" s="3">
        <f t="shared" si="4"/>
        <v>2.978723404255319</v>
      </c>
      <c r="I47" s="3">
        <f t="shared" si="5"/>
        <v>0.38810536339295088</v>
      </c>
      <c r="J47" s="3">
        <f t="shared" si="6"/>
        <v>9.6355919951376226E-2</v>
      </c>
    </row>
    <row r="48" spans="1:10" ht="23">
      <c r="A48" s="3"/>
      <c r="B48" s="3">
        <v>0.4</v>
      </c>
      <c r="C48" s="3">
        <v>1</v>
      </c>
      <c r="D48" s="3">
        <v>2</v>
      </c>
      <c r="E48" s="3">
        <v>2.35</v>
      </c>
      <c r="F48" s="3">
        <v>15</v>
      </c>
      <c r="G48" s="3"/>
      <c r="H48" s="3">
        <f t="shared" si="4"/>
        <v>2.978723404255319</v>
      </c>
      <c r="I48" s="3">
        <f t="shared" si="5"/>
        <v>0.38810536339295088</v>
      </c>
      <c r="J48" s="3">
        <f t="shared" si="6"/>
        <v>0.11068388674237187</v>
      </c>
    </row>
    <row r="49" spans="1:10" ht="23">
      <c r="A49" s="3"/>
      <c r="B49" s="3">
        <v>0.4</v>
      </c>
      <c r="C49" s="3">
        <v>1</v>
      </c>
      <c r="D49" s="3">
        <v>5</v>
      </c>
      <c r="E49" s="3">
        <v>2.35</v>
      </c>
      <c r="F49" s="3">
        <v>15</v>
      </c>
      <c r="G49" s="3"/>
      <c r="H49" s="3">
        <f t="shared" si="4"/>
        <v>2.978723404255319</v>
      </c>
      <c r="I49" s="3">
        <f t="shared" si="5"/>
        <v>0.38810536339295088</v>
      </c>
      <c r="J49" s="3">
        <f t="shared" si="6"/>
        <v>0.13294512081429627</v>
      </c>
    </row>
    <row r="50" spans="1:10" ht="23">
      <c r="A50" s="3"/>
      <c r="B50" s="3">
        <v>0.4</v>
      </c>
      <c r="C50" s="3">
        <v>1</v>
      </c>
      <c r="D50" s="3">
        <v>10</v>
      </c>
      <c r="E50" s="3">
        <v>2.35</v>
      </c>
      <c r="F50" s="3">
        <v>15</v>
      </c>
      <c r="G50" s="3"/>
      <c r="H50" s="3">
        <f t="shared" si="4"/>
        <v>2.978723404255319</v>
      </c>
      <c r="I50" s="3">
        <f t="shared" si="5"/>
        <v>0.38810536339295088</v>
      </c>
      <c r="J50" s="3">
        <f t="shared" si="6"/>
        <v>0.15271384158426418</v>
      </c>
    </row>
    <row r="51" spans="1:10" ht="23">
      <c r="A51" s="3"/>
      <c r="B51" s="3">
        <v>0.4</v>
      </c>
      <c r="C51" s="3">
        <v>1</v>
      </c>
      <c r="D51" s="3">
        <v>15</v>
      </c>
      <c r="E51" s="3">
        <v>2.35</v>
      </c>
      <c r="F51" s="3">
        <v>15</v>
      </c>
      <c r="G51" s="3"/>
      <c r="H51" s="3">
        <f t="shared" si="4"/>
        <v>2.978723404255319</v>
      </c>
      <c r="I51" s="3">
        <f t="shared" si="5"/>
        <v>0.38810536339295088</v>
      </c>
      <c r="J51" s="3">
        <f t="shared" si="6"/>
        <v>0.16561385026929173</v>
      </c>
    </row>
    <row r="52" spans="1:10" ht="23">
      <c r="A52" s="3"/>
      <c r="B52" s="3">
        <v>0.4</v>
      </c>
      <c r="C52" s="3">
        <v>1</v>
      </c>
      <c r="D52" s="3">
        <v>20</v>
      </c>
      <c r="E52" s="3">
        <v>2.35</v>
      </c>
      <c r="F52" s="3">
        <v>15</v>
      </c>
      <c r="G52" s="3"/>
      <c r="H52" s="3">
        <f t="shared" si="4"/>
        <v>2.978723404255319</v>
      </c>
      <c r="I52" s="3">
        <f t="shared" si="5"/>
        <v>0.38810536339295088</v>
      </c>
      <c r="J52" s="3">
        <f t="shared" si="6"/>
        <v>0.17542213861312206</v>
      </c>
    </row>
    <row r="53" spans="1:10" ht="23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ht="23">
      <c r="A54" s="3" t="s">
        <v>58</v>
      </c>
      <c r="B54" s="3"/>
      <c r="C54" s="3"/>
      <c r="D54" s="3"/>
      <c r="E54" s="3"/>
      <c r="F54" s="3"/>
      <c r="G54" s="3"/>
      <c r="H54" s="3"/>
      <c r="I54" s="3"/>
      <c r="J54" s="3"/>
    </row>
    <row r="55" spans="1:10" ht="23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ht="23">
      <c r="A56" s="3"/>
      <c r="B56" s="3" t="s">
        <v>5</v>
      </c>
      <c r="C56" s="3" t="s">
        <v>19</v>
      </c>
      <c r="D56" s="3" t="s">
        <v>10</v>
      </c>
      <c r="E56" s="3" t="s">
        <v>12</v>
      </c>
      <c r="F56" s="3" t="s">
        <v>17</v>
      </c>
      <c r="G56" s="3"/>
      <c r="H56" s="3" t="s">
        <v>15</v>
      </c>
      <c r="I56" s="3" t="s">
        <v>18</v>
      </c>
      <c r="J56" s="3" t="s">
        <v>0</v>
      </c>
    </row>
    <row r="57" spans="1:10" ht="23">
      <c r="A57" s="3"/>
      <c r="B57" s="3">
        <v>0.4</v>
      </c>
      <c r="C57" s="3">
        <v>1</v>
      </c>
      <c r="D57" s="3">
        <v>0.1</v>
      </c>
      <c r="E57" s="3">
        <v>1</v>
      </c>
      <c r="F57" s="3">
        <v>15</v>
      </c>
      <c r="G57" s="3"/>
      <c r="H57" s="3">
        <f>C57*7/E57</f>
        <v>7</v>
      </c>
      <c r="I57" s="3">
        <f>B57*POWER((SQRT(9.8*H57)/2/3.1415926),0.2)</f>
        <v>0.42272353791783729</v>
      </c>
      <c r="J57" s="3">
        <f>I57*POWER(C57,12/5)*POWER(D57,0.2)*POWER(COS(F57*3.1415926/180),1.2)*SIN(F57/180*3.1415926)</f>
        <v>6.6219391919292589E-2</v>
      </c>
    </row>
    <row r="58" spans="1:10" ht="23">
      <c r="A58" s="3"/>
      <c r="B58" s="3">
        <v>0.4</v>
      </c>
      <c r="C58" s="3">
        <v>1</v>
      </c>
      <c r="D58" s="3">
        <v>0.1</v>
      </c>
      <c r="E58" s="3">
        <v>1.5</v>
      </c>
      <c r="F58" s="3">
        <v>15</v>
      </c>
      <c r="G58" s="3"/>
      <c r="H58" s="3">
        <f t="shared" ref="H58:H63" si="7">C58*7/E58</f>
        <v>4.666666666666667</v>
      </c>
      <c r="I58" s="3">
        <f t="shared" ref="I58:I63" si="8">B58*POWER((SQRT(9.8*H58)/2/3.1415926),0.2)</f>
        <v>0.40592640711179223</v>
      </c>
      <c r="J58" s="3">
        <f t="shared" ref="J58:J63" si="9">I58*POWER(C58,12/5)*POWER(D58,0.2)*POWER(COS(F58*3.1415926/180),1.2)*SIN(F58/180*3.1415926)</f>
        <v>6.3588131324143732E-2</v>
      </c>
    </row>
    <row r="59" spans="1:10" ht="23">
      <c r="A59" s="3"/>
      <c r="B59" s="3">
        <v>0.4</v>
      </c>
      <c r="C59" s="3">
        <v>1</v>
      </c>
      <c r="D59" s="3">
        <v>0.1</v>
      </c>
      <c r="E59" s="3">
        <v>2</v>
      </c>
      <c r="F59" s="3">
        <v>15</v>
      </c>
      <c r="G59" s="3"/>
      <c r="H59" s="3">
        <f t="shared" si="7"/>
        <v>3.5</v>
      </c>
      <c r="I59" s="3">
        <f t="shared" si="8"/>
        <v>0.39441500717650269</v>
      </c>
      <c r="J59" s="3">
        <f t="shared" si="9"/>
        <v>6.1784877340205845E-2</v>
      </c>
    </row>
    <row r="60" spans="1:10" ht="23">
      <c r="A60" s="3"/>
      <c r="B60" s="3">
        <v>0.4</v>
      </c>
      <c r="C60" s="3">
        <v>1</v>
      </c>
      <c r="D60" s="3">
        <v>0.1</v>
      </c>
      <c r="E60" s="3">
        <v>2.5</v>
      </c>
      <c r="F60" s="3">
        <v>15</v>
      </c>
      <c r="G60" s="3"/>
      <c r="H60" s="3">
        <f t="shared" si="7"/>
        <v>2.8</v>
      </c>
      <c r="I60" s="3">
        <f t="shared" si="8"/>
        <v>0.38571135992299632</v>
      </c>
      <c r="J60" s="3">
        <f t="shared" si="9"/>
        <v>6.0421456151392765E-2</v>
      </c>
    </row>
    <row r="61" spans="1:10" ht="23">
      <c r="A61" s="3"/>
      <c r="B61" s="3">
        <v>0.4</v>
      </c>
      <c r="C61" s="3">
        <v>1</v>
      </c>
      <c r="D61" s="3">
        <v>0.1</v>
      </c>
      <c r="E61" s="3">
        <v>3</v>
      </c>
      <c r="F61" s="3">
        <v>15</v>
      </c>
      <c r="G61" s="3"/>
      <c r="H61" s="3">
        <f t="shared" si="7"/>
        <v>2.3333333333333335</v>
      </c>
      <c r="I61" s="3">
        <f t="shared" si="8"/>
        <v>0.37874272997130348</v>
      </c>
      <c r="J61" s="3">
        <f t="shared" si="9"/>
        <v>5.9329824395601194E-2</v>
      </c>
    </row>
    <row r="62" spans="1:10" ht="23">
      <c r="A62" s="3"/>
      <c r="B62" s="3">
        <v>0.4</v>
      </c>
      <c r="C62" s="3">
        <v>1</v>
      </c>
      <c r="D62" s="3">
        <v>0.1</v>
      </c>
      <c r="E62" s="3">
        <v>3.5</v>
      </c>
      <c r="F62" s="3">
        <v>15</v>
      </c>
      <c r="G62" s="3"/>
      <c r="H62" s="3">
        <f t="shared" si="7"/>
        <v>2</v>
      </c>
      <c r="I62" s="3">
        <f t="shared" si="8"/>
        <v>0.37294915394904871</v>
      </c>
      <c r="J62" s="3">
        <f t="shared" si="9"/>
        <v>5.8422264142104087E-2</v>
      </c>
    </row>
    <row r="63" spans="1:10" ht="23">
      <c r="A63" s="3"/>
      <c r="B63" s="3">
        <v>0.4</v>
      </c>
      <c r="C63" s="3">
        <v>1</v>
      </c>
      <c r="D63" s="3">
        <v>0.1</v>
      </c>
      <c r="E63" s="3">
        <v>4</v>
      </c>
      <c r="F63" s="3">
        <v>15</v>
      </c>
      <c r="G63" s="3"/>
      <c r="H63" s="3">
        <f t="shared" si="7"/>
        <v>1.75</v>
      </c>
      <c r="I63" s="3">
        <f t="shared" si="8"/>
        <v>0.36800221405290373</v>
      </c>
      <c r="J63" s="3">
        <f t="shared" si="9"/>
        <v>5.7647328936466971E-2</v>
      </c>
    </row>
    <row r="64" spans="1:10" ht="23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ht="23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ht="23">
      <c r="A66" s="3" t="s">
        <v>59</v>
      </c>
      <c r="B66" s="3"/>
      <c r="C66" s="3"/>
      <c r="D66" s="3"/>
      <c r="E66" s="3"/>
      <c r="F66" s="3"/>
      <c r="G66" s="3"/>
      <c r="H66" s="3"/>
      <c r="I66" s="3"/>
      <c r="J66" s="3"/>
    </row>
    <row r="67" spans="1:10" ht="23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ht="23">
      <c r="A68" s="3"/>
      <c r="B68" s="3" t="s">
        <v>5</v>
      </c>
      <c r="C68" s="3" t="s">
        <v>19</v>
      </c>
      <c r="D68" s="3" t="s">
        <v>10</v>
      </c>
      <c r="E68" s="3" t="s">
        <v>12</v>
      </c>
      <c r="F68" s="3" t="s">
        <v>17</v>
      </c>
      <c r="G68" s="3"/>
      <c r="H68" s="3" t="s">
        <v>15</v>
      </c>
      <c r="I68" s="3" t="s">
        <v>18</v>
      </c>
      <c r="J68" s="3" t="s">
        <v>0</v>
      </c>
    </row>
    <row r="69" spans="1:10" ht="23">
      <c r="A69" s="3"/>
      <c r="B69" s="3">
        <v>0.4</v>
      </c>
      <c r="C69" s="3">
        <v>1</v>
      </c>
      <c r="D69" s="3">
        <v>0.1</v>
      </c>
      <c r="E69" s="3">
        <v>2.35</v>
      </c>
      <c r="F69" s="3">
        <v>0</v>
      </c>
      <c r="G69" s="3"/>
      <c r="H69" s="3">
        <f>C69*7/E69</f>
        <v>2.978723404255319</v>
      </c>
      <c r="I69" s="3">
        <f>B69*POWER((SQRT(9.8*H69)/2/3.1415926),0.2)</f>
        <v>0.38810536339295088</v>
      </c>
      <c r="J69" s="3">
        <f>I69*POWER(C69,12/5)*POWER(D69,0.2)*POWER(COS(F69*3.1415926/180),1.2)*SIN(F69/180*3.1415926)</f>
        <v>0</v>
      </c>
    </row>
    <row r="70" spans="1:10" ht="23">
      <c r="A70" s="3"/>
      <c r="B70" s="3">
        <v>0.4</v>
      </c>
      <c r="C70" s="3">
        <v>1</v>
      </c>
      <c r="D70" s="3">
        <v>0.1</v>
      </c>
      <c r="E70" s="3">
        <v>2.35</v>
      </c>
      <c r="F70" s="3">
        <v>5</v>
      </c>
      <c r="G70" s="3"/>
      <c r="H70" s="3">
        <f t="shared" ref="H70:H78" si="10">C70*7/E70</f>
        <v>2.978723404255319</v>
      </c>
      <c r="I70" s="3">
        <f t="shared" ref="I70:I78" si="11">B70*POWER((SQRT(9.8*H70)/2/3.1415926),0.2)</f>
        <v>0.38810536339295088</v>
      </c>
      <c r="J70" s="3">
        <f t="shared" ref="J70:J78" si="12">I70*POWER(C70,12/5)*POWER(D70,0.2)*POWER(COS(F70*3.1415926/180),1.2)*SIN(F70/180*3.1415926)</f>
        <v>2.1245096921578048E-2</v>
      </c>
    </row>
    <row r="71" spans="1:10" ht="23">
      <c r="A71" s="3"/>
      <c r="B71" s="3">
        <v>0.4</v>
      </c>
      <c r="C71" s="3">
        <v>1</v>
      </c>
      <c r="D71" s="3">
        <v>0.1</v>
      </c>
      <c r="E71" s="3">
        <v>2.35</v>
      </c>
      <c r="F71" s="3">
        <v>10</v>
      </c>
      <c r="G71" s="3"/>
      <c r="H71" s="3">
        <f t="shared" si="10"/>
        <v>2.978723404255319</v>
      </c>
      <c r="I71" s="3">
        <f t="shared" si="11"/>
        <v>0.38810536339295088</v>
      </c>
      <c r="J71" s="3">
        <f t="shared" si="12"/>
        <v>4.1748571333221456E-2</v>
      </c>
    </row>
    <row r="72" spans="1:10" ht="23">
      <c r="A72" s="3"/>
      <c r="B72" s="3">
        <v>0.4</v>
      </c>
      <c r="C72" s="3">
        <v>1</v>
      </c>
      <c r="D72" s="3">
        <v>0.1</v>
      </c>
      <c r="E72" s="3">
        <v>2.35</v>
      </c>
      <c r="F72" s="3">
        <v>15</v>
      </c>
      <c r="G72" s="3"/>
      <c r="H72" s="3">
        <f t="shared" si="10"/>
        <v>2.978723404255319</v>
      </c>
      <c r="I72" s="3">
        <f t="shared" si="11"/>
        <v>0.38810536339295088</v>
      </c>
      <c r="J72" s="3">
        <f t="shared" si="12"/>
        <v>6.0796475377466422E-2</v>
      </c>
    </row>
    <row r="73" spans="1:10" ht="23">
      <c r="A73" s="3"/>
      <c r="B73" s="3">
        <v>0.4</v>
      </c>
      <c r="C73" s="3">
        <v>1</v>
      </c>
      <c r="D73" s="3">
        <v>0.1</v>
      </c>
      <c r="E73" s="3">
        <v>2.35</v>
      </c>
      <c r="F73" s="3">
        <v>20</v>
      </c>
      <c r="G73" s="3"/>
      <c r="H73" s="3">
        <f t="shared" si="10"/>
        <v>2.978723404255319</v>
      </c>
      <c r="I73" s="3">
        <f t="shared" si="11"/>
        <v>0.38810536339295088</v>
      </c>
      <c r="J73" s="3">
        <f t="shared" si="12"/>
        <v>7.7729218788278931E-2</v>
      </c>
    </row>
    <row r="74" spans="1:10" ht="23">
      <c r="A74" s="3"/>
      <c r="B74" s="3">
        <v>0.4</v>
      </c>
      <c r="C74" s="3">
        <v>1</v>
      </c>
      <c r="D74" s="3">
        <v>0.1</v>
      </c>
      <c r="E74" s="3">
        <v>2.35</v>
      </c>
      <c r="F74" s="3">
        <v>25</v>
      </c>
      <c r="G74" s="3"/>
      <c r="H74" s="3">
        <f t="shared" si="10"/>
        <v>2.978723404255319</v>
      </c>
      <c r="I74" s="3">
        <f t="shared" si="11"/>
        <v>0.38810536339295088</v>
      </c>
      <c r="J74" s="3">
        <f t="shared" si="12"/>
        <v>9.1966308110448536E-2</v>
      </c>
    </row>
    <row r="75" spans="1:10" ht="23">
      <c r="A75" s="3"/>
      <c r="B75" s="3">
        <v>0.4</v>
      </c>
      <c r="C75" s="3">
        <v>1</v>
      </c>
      <c r="D75" s="3">
        <v>0.1</v>
      </c>
      <c r="E75" s="3">
        <v>2.35</v>
      </c>
      <c r="F75" s="3">
        <v>30</v>
      </c>
      <c r="G75" s="3"/>
      <c r="H75" s="3">
        <f t="shared" si="10"/>
        <v>2.978723404255319</v>
      </c>
      <c r="I75" s="3">
        <f t="shared" si="11"/>
        <v>0.38810536339295088</v>
      </c>
      <c r="J75" s="3">
        <f t="shared" si="12"/>
        <v>0.10302826890721302</v>
      </c>
    </row>
    <row r="76" spans="1:10" ht="23">
      <c r="A76" s="3"/>
      <c r="B76" s="3">
        <v>0.4</v>
      </c>
      <c r="C76" s="3">
        <v>1</v>
      </c>
      <c r="D76" s="3">
        <v>0.1</v>
      </c>
      <c r="E76" s="3">
        <v>2.35</v>
      </c>
      <c r="F76" s="3">
        <v>35</v>
      </c>
      <c r="G76" s="3"/>
      <c r="H76" s="3">
        <f t="shared" si="10"/>
        <v>2.978723404255319</v>
      </c>
      <c r="I76" s="3">
        <f t="shared" si="11"/>
        <v>0.38810536339295088</v>
      </c>
      <c r="J76" s="3">
        <f t="shared" si="12"/>
        <v>0.11055499428974185</v>
      </c>
    </row>
    <row r="77" spans="1:10" ht="23">
      <c r="A77" s="3"/>
      <c r="B77" s="3">
        <v>0.4</v>
      </c>
      <c r="C77" s="3">
        <v>1</v>
      </c>
      <c r="D77" s="3">
        <v>0.1</v>
      </c>
      <c r="E77" s="3">
        <v>2.35</v>
      </c>
      <c r="F77" s="3">
        <v>40</v>
      </c>
      <c r="G77" s="3"/>
      <c r="H77" s="3">
        <f t="shared" si="10"/>
        <v>2.978723404255319</v>
      </c>
      <c r="I77" s="3">
        <f t="shared" si="11"/>
        <v>0.38810536339295088</v>
      </c>
      <c r="J77" s="3">
        <f t="shared" si="12"/>
        <v>0.11431991691344302</v>
      </c>
    </row>
    <row r="78" spans="1:10" ht="23">
      <c r="A78" s="3"/>
      <c r="B78" s="3">
        <v>0.4</v>
      </c>
      <c r="C78" s="3">
        <v>1</v>
      </c>
      <c r="D78" s="3">
        <v>0.1</v>
      </c>
      <c r="E78" s="3">
        <v>2.35</v>
      </c>
      <c r="F78" s="3">
        <v>45</v>
      </c>
      <c r="G78" s="3"/>
      <c r="H78" s="3">
        <f t="shared" si="10"/>
        <v>2.978723404255319</v>
      </c>
      <c r="I78" s="3">
        <f t="shared" si="11"/>
        <v>0.38810536339295088</v>
      </c>
      <c r="J78" s="3">
        <f t="shared" si="12"/>
        <v>0.11423959385110836</v>
      </c>
    </row>
    <row r="79" spans="1:10" ht="23">
      <c r="A79" s="3"/>
      <c r="B79" s="3">
        <v>0.4</v>
      </c>
      <c r="C79" s="3">
        <v>1</v>
      </c>
      <c r="D79" s="3">
        <v>0.1</v>
      </c>
      <c r="E79" s="3">
        <v>2.35</v>
      </c>
      <c r="F79" s="3">
        <v>50</v>
      </c>
      <c r="G79" s="3"/>
      <c r="H79" s="3">
        <f>C79*7/E79</f>
        <v>2.978723404255319</v>
      </c>
      <c r="I79" s="3">
        <f>B79*POWER((SQRT(9.8*H79)/2/3.1415926),0.2)</f>
        <v>0.38810536339295088</v>
      </c>
      <c r="J79" s="3">
        <f>I79*POWER(C79,12/5)*POWER(D79,0.2)*POWER(COS(F79*3.1415926/180),1.2)*SIN(F79/180*3.1415926)</f>
        <v>0.11037853128125906</v>
      </c>
    </row>
    <row r="80" spans="1:10" ht="23">
      <c r="A80" s="3"/>
      <c r="B80" s="3">
        <v>0.4</v>
      </c>
      <c r="C80" s="3">
        <v>1</v>
      </c>
      <c r="D80" s="3">
        <v>0.1</v>
      </c>
      <c r="E80" s="3">
        <v>2.35</v>
      </c>
      <c r="F80" s="3">
        <v>55</v>
      </c>
      <c r="G80" s="3"/>
      <c r="H80" s="3">
        <f t="shared" ref="H80:H87" si="13">C80*7/E80</f>
        <v>2.978723404255319</v>
      </c>
      <c r="I80" s="3">
        <f t="shared" ref="I80:I87" si="14">B80*POWER((SQRT(9.8*H80)/2/3.1415926),0.2)</f>
        <v>0.38810536339295088</v>
      </c>
      <c r="J80" s="3">
        <f t="shared" ref="J80:J87" si="15">I80*POWER(C80,12/5)*POWER(D80,0.2)*POWER(COS(F80*3.1415926/180),1.2)*SIN(F80/180*3.1415926)</f>
        <v>0.10294937935106691</v>
      </c>
    </row>
    <row r="81" spans="1:10" ht="23">
      <c r="A81" s="3"/>
      <c r="B81" s="3">
        <v>0.4</v>
      </c>
      <c r="C81" s="3">
        <v>1</v>
      </c>
      <c r="D81" s="3">
        <v>0.1</v>
      </c>
      <c r="E81" s="3">
        <v>2.35</v>
      </c>
      <c r="F81" s="3">
        <v>60</v>
      </c>
      <c r="G81" s="3"/>
      <c r="H81" s="3">
        <f t="shared" si="13"/>
        <v>2.978723404255319</v>
      </c>
      <c r="I81" s="3">
        <f t="shared" si="14"/>
        <v>0.38810536339295088</v>
      </c>
      <c r="J81" s="3">
        <f t="shared" si="15"/>
        <v>9.230905246222422E-2</v>
      </c>
    </row>
    <row r="82" spans="1:10" ht="23">
      <c r="A82" s="3"/>
      <c r="B82" s="3">
        <v>0.4</v>
      </c>
      <c r="C82" s="3">
        <v>1</v>
      </c>
      <c r="D82" s="3">
        <v>0.1</v>
      </c>
      <c r="E82" s="3">
        <v>2.35</v>
      </c>
      <c r="F82" s="3">
        <v>65</v>
      </c>
      <c r="G82" s="3"/>
      <c r="H82" s="3">
        <f t="shared" si="13"/>
        <v>2.978723404255319</v>
      </c>
      <c r="I82" s="3">
        <f t="shared" si="14"/>
        <v>0.38810536339295088</v>
      </c>
      <c r="J82" s="3">
        <f t="shared" si="15"/>
        <v>7.8952027086444707E-2</v>
      </c>
    </row>
    <row r="83" spans="1:10" ht="23">
      <c r="A83" s="3"/>
      <c r="B83" s="3">
        <v>0.4</v>
      </c>
      <c r="C83" s="3">
        <v>1</v>
      </c>
      <c r="D83" s="3">
        <v>0.1</v>
      </c>
      <c r="E83" s="3">
        <v>2.35</v>
      </c>
      <c r="F83" s="3">
        <v>70</v>
      </c>
      <c r="G83" s="3"/>
      <c r="H83" s="3">
        <f t="shared" si="13"/>
        <v>2.978723404255319</v>
      </c>
      <c r="I83" s="3">
        <f t="shared" si="14"/>
        <v>0.38810536339295088</v>
      </c>
      <c r="J83" s="3">
        <f t="shared" si="15"/>
        <v>6.3503477616591336E-2</v>
      </c>
    </row>
    <row r="84" spans="1:10" ht="23">
      <c r="A84" s="3"/>
      <c r="B84" s="3">
        <v>0.4</v>
      </c>
      <c r="C84" s="3">
        <v>1</v>
      </c>
      <c r="D84" s="3">
        <v>0.1</v>
      </c>
      <c r="E84" s="3">
        <v>2.35</v>
      </c>
      <c r="F84" s="3">
        <v>75</v>
      </c>
      <c r="G84" s="3"/>
      <c r="H84" s="3">
        <f t="shared" si="13"/>
        <v>2.978723404255319</v>
      </c>
      <c r="I84" s="3">
        <f t="shared" si="14"/>
        <v>0.38810536339295088</v>
      </c>
      <c r="J84" s="3">
        <f t="shared" si="15"/>
        <v>4.6718505351549755E-2</v>
      </c>
    </row>
    <row r="85" spans="1:10" ht="23">
      <c r="A85" s="3"/>
      <c r="B85" s="3">
        <v>0.4</v>
      </c>
      <c r="C85" s="3">
        <v>1</v>
      </c>
      <c r="D85" s="3">
        <v>0.1</v>
      </c>
      <c r="E85" s="3">
        <v>2.35</v>
      </c>
      <c r="F85" s="3">
        <v>80</v>
      </c>
      <c r="G85" s="3"/>
      <c r="H85" s="3">
        <f t="shared" si="13"/>
        <v>2.978723404255319</v>
      </c>
      <c r="I85" s="3">
        <f t="shared" si="14"/>
        <v>0.38810536339295088</v>
      </c>
      <c r="J85" s="3">
        <f t="shared" si="15"/>
        <v>2.9505667772151762E-2</v>
      </c>
    </row>
    <row r="86" spans="1:10" ht="23">
      <c r="A86" s="3"/>
      <c r="B86" s="3">
        <v>0.4</v>
      </c>
      <c r="C86" s="3">
        <v>1</v>
      </c>
      <c r="D86" s="3">
        <v>0.1</v>
      </c>
      <c r="E86" s="3">
        <v>2.35</v>
      </c>
      <c r="F86" s="3">
        <v>85</v>
      </c>
      <c r="G86" s="3"/>
      <c r="H86" s="3">
        <f t="shared" si="13"/>
        <v>2.978723404255319</v>
      </c>
      <c r="I86" s="3">
        <f t="shared" si="14"/>
        <v>0.38810536339295088</v>
      </c>
      <c r="J86" s="3">
        <f t="shared" si="15"/>
        <v>1.3051163496954695E-2</v>
      </c>
    </row>
    <row r="87" spans="1:10" ht="23">
      <c r="A87" s="3"/>
      <c r="B87" s="3">
        <v>0.4</v>
      </c>
      <c r="C87" s="3">
        <v>1</v>
      </c>
      <c r="D87" s="3">
        <v>0.1</v>
      </c>
      <c r="E87" s="3">
        <v>2.35</v>
      </c>
      <c r="F87" s="3">
        <v>90</v>
      </c>
      <c r="G87" s="3"/>
      <c r="H87" s="3">
        <f t="shared" si="13"/>
        <v>2.978723404255319</v>
      </c>
      <c r="I87" s="3">
        <f t="shared" si="14"/>
        <v>0.38810536339295088</v>
      </c>
      <c r="J87" s="3">
        <f t="shared" si="15"/>
        <v>2.0072993628581652E-10</v>
      </c>
    </row>
    <row r="88" spans="1:10" ht="23">
      <c r="A88" s="3"/>
      <c r="B88" s="3"/>
      <c r="C88" s="3"/>
      <c r="D88" s="3"/>
      <c r="E88" s="3"/>
      <c r="F88" s="3"/>
      <c r="G88" s="3"/>
      <c r="H88" s="3"/>
      <c r="I88" s="3"/>
      <c r="J88" s="3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tabSelected="1" topLeftCell="A10" workbookViewId="0">
      <selection activeCell="V50" sqref="V50"/>
    </sheetView>
  </sheetViews>
  <sheetFormatPr baseColWidth="10" defaultRowHeight="20" x14ac:dyDescent="0"/>
  <cols>
    <col min="1" max="16384" width="10.83203125" style="1"/>
  </cols>
  <sheetData>
    <row r="1" spans="1:19" ht="23">
      <c r="A1" s="2" t="s">
        <v>60</v>
      </c>
    </row>
    <row r="3" spans="1:19">
      <c r="A3" s="1" t="s">
        <v>42</v>
      </c>
    </row>
    <row r="5" spans="1:19">
      <c r="A5" s="1" t="s">
        <v>32</v>
      </c>
      <c r="S5" s="1" t="s">
        <v>37</v>
      </c>
    </row>
    <row r="6" spans="1:19">
      <c r="A6" s="1" t="s">
        <v>33</v>
      </c>
      <c r="B6" s="1" t="s">
        <v>34</v>
      </c>
      <c r="S6" s="1" t="s">
        <v>23</v>
      </c>
    </row>
    <row r="7" spans="1:19">
      <c r="A7" s="1" t="s">
        <v>35</v>
      </c>
      <c r="B7" s="1" t="s">
        <v>36</v>
      </c>
      <c r="S7" s="1" t="s">
        <v>23</v>
      </c>
    </row>
    <row r="8" spans="1:19">
      <c r="A8" s="1" t="s">
        <v>0</v>
      </c>
      <c r="B8" s="1" t="s">
        <v>38</v>
      </c>
      <c r="S8" s="1" t="s">
        <v>41</v>
      </c>
    </row>
    <row r="9" spans="1:19">
      <c r="A9" s="1" t="s">
        <v>39</v>
      </c>
      <c r="B9" s="1" t="s">
        <v>40</v>
      </c>
      <c r="S9" s="1" t="s">
        <v>26</v>
      </c>
    </row>
    <row r="10" spans="1:19">
      <c r="A10" s="1" t="s">
        <v>43</v>
      </c>
      <c r="B10" s="1" t="s">
        <v>44</v>
      </c>
      <c r="S10" s="1" t="s">
        <v>23</v>
      </c>
    </row>
    <row r="13" spans="1:19">
      <c r="A13" s="1" t="s">
        <v>28</v>
      </c>
    </row>
    <row r="15" spans="1:19">
      <c r="B15" s="1" t="s">
        <v>35</v>
      </c>
      <c r="C15" s="1" t="s">
        <v>0</v>
      </c>
      <c r="D15" s="1" t="s">
        <v>39</v>
      </c>
      <c r="F15" s="1" t="s">
        <v>33</v>
      </c>
    </row>
    <row r="16" spans="1:19">
      <c r="B16" s="1">
        <v>10</v>
      </c>
      <c r="C16" s="1">
        <v>0.5</v>
      </c>
      <c r="D16" s="1">
        <v>5</v>
      </c>
      <c r="F16" s="1">
        <f>1/B16*C16*D16</f>
        <v>0.25</v>
      </c>
    </row>
    <row r="18" spans="1:6">
      <c r="A18" s="1" t="s">
        <v>45</v>
      </c>
    </row>
    <row r="20" spans="1:6">
      <c r="B20" s="1" t="s">
        <v>35</v>
      </c>
      <c r="C20" s="1" t="s">
        <v>0</v>
      </c>
      <c r="D20" s="1" t="s">
        <v>39</v>
      </c>
      <c r="F20" s="1" t="s">
        <v>33</v>
      </c>
    </row>
    <row r="21" spans="1:6">
      <c r="B21" s="1">
        <v>5</v>
      </c>
      <c r="C21" s="1">
        <v>0.5</v>
      </c>
      <c r="D21" s="1">
        <v>5</v>
      </c>
      <c r="F21" s="1">
        <f>1/B21*C21*D21</f>
        <v>0.5</v>
      </c>
    </row>
    <row r="22" spans="1:6">
      <c r="B22" s="1">
        <v>10</v>
      </c>
      <c r="C22" s="1">
        <v>0.5</v>
      </c>
      <c r="D22" s="1">
        <v>5</v>
      </c>
      <c r="F22" s="1">
        <f t="shared" ref="F22:F24" si="0">1/B22*C22*D22</f>
        <v>0.25</v>
      </c>
    </row>
    <row r="23" spans="1:6">
      <c r="B23" s="1">
        <v>15</v>
      </c>
      <c r="C23" s="1">
        <v>0.5</v>
      </c>
      <c r="D23" s="1">
        <v>5</v>
      </c>
      <c r="F23" s="1">
        <f t="shared" si="0"/>
        <v>0.16666666666666666</v>
      </c>
    </row>
    <row r="24" spans="1:6">
      <c r="B24" s="1">
        <v>20</v>
      </c>
      <c r="C24" s="1">
        <v>0.5</v>
      </c>
      <c r="D24" s="1">
        <v>5</v>
      </c>
      <c r="F24" s="1">
        <f t="shared" si="0"/>
        <v>0.125</v>
      </c>
    </row>
    <row r="28" spans="1:6">
      <c r="A28" s="1" t="s">
        <v>46</v>
      </c>
    </row>
    <row r="30" spans="1:6">
      <c r="B30" s="1" t="s">
        <v>35</v>
      </c>
      <c r="C30" s="1" t="s">
        <v>0</v>
      </c>
      <c r="D30" s="1" t="s">
        <v>39</v>
      </c>
      <c r="F30" s="1" t="s">
        <v>33</v>
      </c>
    </row>
    <row r="31" spans="1:6">
      <c r="B31" s="1">
        <v>10</v>
      </c>
      <c r="C31" s="1">
        <v>0.5</v>
      </c>
      <c r="D31" s="1">
        <v>5</v>
      </c>
      <c r="F31" s="1">
        <f>1/B31*C31*D31</f>
        <v>0.25</v>
      </c>
    </row>
    <row r="32" spans="1:6">
      <c r="B32" s="1">
        <v>10</v>
      </c>
      <c r="C32" s="1">
        <v>1</v>
      </c>
      <c r="D32" s="1">
        <v>5</v>
      </c>
      <c r="F32" s="1">
        <f t="shared" ref="F32:F38" si="1">1/B32*C32*D32</f>
        <v>0.5</v>
      </c>
    </row>
    <row r="33" spans="1:6">
      <c r="B33" s="1">
        <v>10</v>
      </c>
      <c r="C33" s="1">
        <v>5</v>
      </c>
      <c r="D33" s="1">
        <v>5</v>
      </c>
      <c r="F33" s="1">
        <f t="shared" si="1"/>
        <v>2.5</v>
      </c>
    </row>
    <row r="34" spans="1:6">
      <c r="B34" s="1">
        <v>10</v>
      </c>
      <c r="C34" s="1">
        <v>10</v>
      </c>
      <c r="D34" s="1">
        <v>5</v>
      </c>
      <c r="F34" s="1">
        <f t="shared" si="1"/>
        <v>5</v>
      </c>
    </row>
    <row r="35" spans="1:6">
      <c r="B35" s="1">
        <v>10</v>
      </c>
      <c r="C35" s="1">
        <v>15</v>
      </c>
      <c r="D35" s="1">
        <v>5</v>
      </c>
      <c r="F35" s="1">
        <f t="shared" si="1"/>
        <v>7.5</v>
      </c>
    </row>
    <row r="36" spans="1:6">
      <c r="B36" s="1">
        <v>10</v>
      </c>
      <c r="C36" s="1">
        <v>20</v>
      </c>
      <c r="D36" s="1">
        <v>5</v>
      </c>
      <c r="F36" s="1">
        <f t="shared" si="1"/>
        <v>10</v>
      </c>
    </row>
    <row r="37" spans="1:6">
      <c r="B37" s="1">
        <v>10</v>
      </c>
      <c r="C37" s="1">
        <v>25</v>
      </c>
      <c r="D37" s="1">
        <v>5</v>
      </c>
      <c r="F37" s="1">
        <f t="shared" si="1"/>
        <v>12.5</v>
      </c>
    </row>
    <row r="38" spans="1:6">
      <c r="B38" s="1">
        <v>10</v>
      </c>
      <c r="C38" s="1">
        <v>30</v>
      </c>
      <c r="D38" s="1">
        <v>5</v>
      </c>
      <c r="F38" s="1">
        <f t="shared" si="1"/>
        <v>15</v>
      </c>
    </row>
    <row r="43" spans="1:6">
      <c r="A43" s="1" t="s">
        <v>47</v>
      </c>
    </row>
    <row r="45" spans="1:6">
      <c r="B45" s="1" t="s">
        <v>35</v>
      </c>
      <c r="C45" s="1" t="s">
        <v>0</v>
      </c>
      <c r="D45" s="1" t="s">
        <v>39</v>
      </c>
      <c r="F45" s="1" t="s">
        <v>33</v>
      </c>
    </row>
    <row r="46" spans="1:6">
      <c r="B46" s="1">
        <v>10</v>
      </c>
      <c r="C46" s="1">
        <v>0.5</v>
      </c>
      <c r="D46" s="1">
        <v>5</v>
      </c>
      <c r="F46" s="1">
        <f>1/B46*C46*D46</f>
        <v>0.25</v>
      </c>
    </row>
    <row r="47" spans="1:6">
      <c r="B47" s="1">
        <v>10</v>
      </c>
      <c r="C47" s="1">
        <v>0.5</v>
      </c>
      <c r="D47" s="1">
        <v>10</v>
      </c>
      <c r="F47" s="1">
        <f t="shared" ref="F47:F52" si="2">1/B47*C47*D47</f>
        <v>0.5</v>
      </c>
    </row>
    <row r="48" spans="1:6">
      <c r="B48" s="1">
        <v>10</v>
      </c>
      <c r="C48" s="1">
        <v>0.5</v>
      </c>
      <c r="D48" s="1">
        <v>20</v>
      </c>
      <c r="F48" s="1">
        <f t="shared" si="2"/>
        <v>1</v>
      </c>
    </row>
    <row r="49" spans="2:6">
      <c r="B49" s="1">
        <v>10</v>
      </c>
      <c r="C49" s="1">
        <v>0.5</v>
      </c>
      <c r="D49" s="1">
        <v>30</v>
      </c>
      <c r="F49" s="1">
        <f t="shared" si="2"/>
        <v>1.5</v>
      </c>
    </row>
    <row r="50" spans="2:6">
      <c r="B50" s="1">
        <v>10</v>
      </c>
      <c r="C50" s="1">
        <v>0.5</v>
      </c>
      <c r="D50" s="1">
        <v>40</v>
      </c>
      <c r="F50" s="1">
        <f t="shared" si="2"/>
        <v>2</v>
      </c>
    </row>
    <row r="51" spans="2:6">
      <c r="B51" s="1">
        <v>10</v>
      </c>
      <c r="C51" s="1">
        <v>0.5</v>
      </c>
      <c r="D51" s="1">
        <v>50</v>
      </c>
      <c r="F51" s="1">
        <f t="shared" si="2"/>
        <v>2.5</v>
      </c>
    </row>
    <row r="52" spans="2:6">
      <c r="B52" s="1">
        <v>10</v>
      </c>
      <c r="C52" s="1">
        <v>0.5</v>
      </c>
      <c r="D52" s="1">
        <v>60</v>
      </c>
      <c r="F52" s="1">
        <f t="shared" si="2"/>
        <v>3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Sxy</vt:lpstr>
      <vt:lpstr>Qs</vt:lpstr>
      <vt:lpstr>eta</vt:lpstr>
    </vt:vector>
  </TitlesOfParts>
  <Company>Univ of 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Fei Xing</dc:creator>
  <cp:lastModifiedBy>Irina Overeem</cp:lastModifiedBy>
  <dcterms:created xsi:type="dcterms:W3CDTF">2011-05-03T16:59:52Z</dcterms:created>
  <dcterms:modified xsi:type="dcterms:W3CDTF">2011-05-17T17:29:16Z</dcterms:modified>
</cp:coreProperties>
</file>